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7875" tabRatio="840" activeTab="6"/>
  </bookViews>
  <sheets>
    <sheet name="L1-Scr" sheetId="1" r:id="rId1"/>
    <sheet name="L1_E1" sheetId="2" r:id="rId2"/>
    <sheet name="L1_E2" sheetId="3" r:id="rId3"/>
    <sheet name="L1_E3" sheetId="4" r:id="rId4"/>
    <sheet name="L1_VET" sheetId="5" r:id="rId5"/>
    <sheet name="L1_JUN" sheetId="6" r:id="rId6"/>
    <sheet name="L2_Scr" sheetId="7" r:id="rId7"/>
    <sheet name="L2_E1" sheetId="8" r:id="rId8"/>
    <sheet name="L2_E2" sheetId="9" r:id="rId9"/>
    <sheet name="L2_E3" sheetId="10" r:id="rId10"/>
    <sheet name="L2_VET" sheetId="11" r:id="rId11"/>
    <sheet name="L2_SVET" sheetId="12" r:id="rId12"/>
    <sheet name="L2_JUN" sheetId="13" r:id="rId13"/>
    <sheet name="L4" sheetId="14" r:id="rId14"/>
    <sheet name="Clubs" sheetId="15" r:id="rId15"/>
    <sheet name="Pts" sheetId="16" r:id="rId16"/>
  </sheets>
  <definedNames>
    <definedName name="_xlnm._FilterDatabase" localSheetId="0" hidden="1">'L1-Scr'!$A$1:$C$148</definedName>
    <definedName name="_xlnm._FilterDatabase" localSheetId="6" hidden="1">'L2_Scr'!$A$1:$D$379</definedName>
    <definedName name="_xlnm.Print_Titles" localSheetId="0">'L1-Scr'!$1:$1</definedName>
    <definedName name="_xlnm.Print_Titles" localSheetId="8">'L2_E2'!$1:$1</definedName>
    <definedName name="_xlnm.Print_Titles" localSheetId="6">'L2_Scr'!$1:$1</definedName>
    <definedName name="_xlnm.Print_Area" localSheetId="14">'Clubs'!$A$1:$U$46</definedName>
    <definedName name="_xlnm.Print_Area" localSheetId="1">'L1_E1'!$A$1:$Y$7</definedName>
    <definedName name="_xlnm.Print_Area" localSheetId="2">'L1_E2'!$A$1:$Y$8</definedName>
    <definedName name="_xlnm.Print_Area" localSheetId="3">'L1_E3'!$A$1:$Y$3</definedName>
    <definedName name="_xlnm.Print_Area" localSheetId="5">'L1_JUN'!$A$1:$Y$5</definedName>
    <definedName name="_xlnm.Print_Area" localSheetId="4">'L1_VET'!$A$1:$Y$3</definedName>
    <definedName name="_xlnm.Print_Area" localSheetId="0">'L1-Scr'!$A$2:$Y$87</definedName>
    <definedName name="_xlnm.Print_Area" localSheetId="7">'L2_E1'!$A$1:$Y$12</definedName>
    <definedName name="_xlnm.Print_Area" localSheetId="8">'L2_E2'!$A$1:$Y$15</definedName>
    <definedName name="_xlnm.Print_Area" localSheetId="9">'L2_E3'!$A$1:$Y$6</definedName>
    <definedName name="_xlnm.Print_Area" localSheetId="12">'L2_JUN'!$A$1:$Y$6</definedName>
    <definedName name="_xlnm.Print_Area" localSheetId="6">'L2_Scr'!$A$1:$Y$241</definedName>
    <definedName name="_xlnm.Print_Area" localSheetId="11">'L2_SVET'!$A$1:$Y$6</definedName>
    <definedName name="_xlnm.Print_Area" localSheetId="10">'L2_VET'!$A$1:$Y$7</definedName>
    <definedName name="_xlnm.Print_Area" localSheetId="13">'L4'!$A$1:$Y$4</definedName>
  </definedNames>
  <calcPr fullCalcOnLoad="1"/>
</workbook>
</file>

<file path=xl/sharedStrings.xml><?xml version="1.0" encoding="utf-8"?>
<sst xmlns="http://schemas.openxmlformats.org/spreadsheetml/2006/main" count="2939" uniqueCount="682">
  <si>
    <t>TOTAL</t>
  </si>
  <si>
    <t>MERLANDE</t>
  </si>
  <si>
    <t>DOMINIQUE</t>
  </si>
  <si>
    <t>MAZET</t>
  </si>
  <si>
    <t>YANN</t>
  </si>
  <si>
    <t>GRAPPE DE CYRANO</t>
  </si>
  <si>
    <t>LESCOULIE</t>
  </si>
  <si>
    <t>HERVE</t>
  </si>
  <si>
    <t>MC NAVARRAIS</t>
  </si>
  <si>
    <t>HERMET</t>
  </si>
  <si>
    <t>ALAIN</t>
  </si>
  <si>
    <t>MC LA PLUME BRUILHOIS</t>
  </si>
  <si>
    <t>TEULADE</t>
  </si>
  <si>
    <t>MATHIEU</t>
  </si>
  <si>
    <t>CERF</t>
  </si>
  <si>
    <t>ANANDA</t>
  </si>
  <si>
    <t>VET</t>
  </si>
  <si>
    <t>PALSEUR</t>
  </si>
  <si>
    <t>THIERRY</t>
  </si>
  <si>
    <t>MC ROUBIGOU</t>
  </si>
  <si>
    <t>CHRISTIAN</t>
  </si>
  <si>
    <t>SERGE</t>
  </si>
  <si>
    <t>ALHOA</t>
  </si>
  <si>
    <t>LESPINASSE</t>
  </si>
  <si>
    <t>PATRICK</t>
  </si>
  <si>
    <t>OLIVIER</t>
  </si>
  <si>
    <t>MC LES BARAGANES</t>
  </si>
  <si>
    <t>ERIC</t>
  </si>
  <si>
    <t>AGEN MOTO VERTE</t>
  </si>
  <si>
    <t>SOULACROIX</t>
  </si>
  <si>
    <t>DIDIER</t>
  </si>
  <si>
    <t>TOULON</t>
  </si>
  <si>
    <t>JULIEN</t>
  </si>
  <si>
    <t>MOTO LIBRE BERGERACOISE</t>
  </si>
  <si>
    <t>THOMAS</t>
  </si>
  <si>
    <t>DUFFO</t>
  </si>
  <si>
    <t>MONTGAILLARD MCM</t>
  </si>
  <si>
    <t>LURINE</t>
  </si>
  <si>
    <t>J-CLAUDE</t>
  </si>
  <si>
    <t>GENDRON</t>
  </si>
  <si>
    <t>FLORENT</t>
  </si>
  <si>
    <t>ASM PAU MV</t>
  </si>
  <si>
    <t>PHILIPPE</t>
  </si>
  <si>
    <t>LUX</t>
  </si>
  <si>
    <t>MC DES PLAGES</t>
  </si>
  <si>
    <t>CHRISTOPHE</t>
  </si>
  <si>
    <t>FABRE</t>
  </si>
  <si>
    <t>REMI</t>
  </si>
  <si>
    <t>LAPORTE</t>
  </si>
  <si>
    <t>J MICHEL</t>
  </si>
  <si>
    <t>JUN</t>
  </si>
  <si>
    <t>BUROSSE</t>
  </si>
  <si>
    <t>PIERRE</t>
  </si>
  <si>
    <t>US CAUNEILLE</t>
  </si>
  <si>
    <t>REBEYREN</t>
  </si>
  <si>
    <t>Monein</t>
  </si>
  <si>
    <t>Place</t>
  </si>
  <si>
    <t>Pts</t>
  </si>
  <si>
    <t>Clubs</t>
  </si>
  <si>
    <t>MC COUTRILLON</t>
  </si>
  <si>
    <t>BOISSERIE</t>
  </si>
  <si>
    <t>STEPHANE</t>
  </si>
  <si>
    <t>BELLANGER</t>
  </si>
  <si>
    <t>CEDRIC</t>
  </si>
  <si>
    <t>MICHEL</t>
  </si>
  <si>
    <t>DUCHENE</t>
  </si>
  <si>
    <t>ROMAIN</t>
  </si>
  <si>
    <t>BARRAUD</t>
  </si>
  <si>
    <t>GEOFFROY</t>
  </si>
  <si>
    <t>CELINGANT</t>
  </si>
  <si>
    <t>FRANCK</t>
  </si>
  <si>
    <t>LUZIAU</t>
  </si>
  <si>
    <t>SYLVAIN</t>
  </si>
  <si>
    <t>MC les BARAGANES</t>
  </si>
  <si>
    <t>MC SARLADAIS</t>
  </si>
  <si>
    <t>ALLEBE</t>
  </si>
  <si>
    <t>MC FONTENELLES</t>
  </si>
  <si>
    <t>GUILLEMET</t>
  </si>
  <si>
    <t>JEROME</t>
  </si>
  <si>
    <t>HELLEUX</t>
  </si>
  <si>
    <t>MAXIME</t>
  </si>
  <si>
    <t>ANDREANI</t>
  </si>
  <si>
    <t>J.ROBERT</t>
  </si>
  <si>
    <t>J.FRANCOIS</t>
  </si>
  <si>
    <t>NICOLAS</t>
  </si>
  <si>
    <t>PASCAL</t>
  </si>
  <si>
    <t>MONTAGNE</t>
  </si>
  <si>
    <t>ZAMBONI</t>
  </si>
  <si>
    <t>MARSAN</t>
  </si>
  <si>
    <t>LUC</t>
  </si>
  <si>
    <t>SEBASTIEN</t>
  </si>
  <si>
    <t>GARRIGUES</t>
  </si>
  <si>
    <t>SPINATI</t>
  </si>
  <si>
    <t>DESCLAUX</t>
  </si>
  <si>
    <t>CLOUTE CAZALAA</t>
  </si>
  <si>
    <t>REGIS</t>
  </si>
  <si>
    <t>AUGUSTIN</t>
  </si>
  <si>
    <t>DE CHASSY</t>
  </si>
  <si>
    <t>LUCARIN</t>
  </si>
  <si>
    <t>MC 2 GAVES</t>
  </si>
  <si>
    <t>FEUILLET</t>
  </si>
  <si>
    <t>FRANCOIS</t>
  </si>
  <si>
    <t>FABIEN</t>
  </si>
  <si>
    <t>PEYRONDET</t>
  </si>
  <si>
    <t>GUILLAUME</t>
  </si>
  <si>
    <t>IDIART</t>
  </si>
  <si>
    <t>BOULAND</t>
  </si>
  <si>
    <t>FREDERIC</t>
  </si>
  <si>
    <t>DE BORTOLI</t>
  </si>
  <si>
    <t>MARC</t>
  </si>
  <si>
    <t>DAVID</t>
  </si>
  <si>
    <t>THIBAULT</t>
  </si>
  <si>
    <t>THOMASSIN</t>
  </si>
  <si>
    <t>ITHURBURU</t>
  </si>
  <si>
    <t>J.MICHEL</t>
  </si>
  <si>
    <t>REMY</t>
  </si>
  <si>
    <t>THIBAUT</t>
  </si>
  <si>
    <t>ALEXANDRE</t>
  </si>
  <si>
    <t>ARNAUD</t>
  </si>
  <si>
    <t>CRISTOL</t>
  </si>
  <si>
    <t>GERALD</t>
  </si>
  <si>
    <t>MC ERROBI</t>
  </si>
  <si>
    <t>LALO</t>
  </si>
  <si>
    <t>LAHIRIGOYEN</t>
  </si>
  <si>
    <t>BATTITTE</t>
  </si>
  <si>
    <t>RODRIGUES</t>
  </si>
  <si>
    <t>VINCENT</t>
  </si>
  <si>
    <t>RIVAULT</t>
  </si>
  <si>
    <t>LAURENT</t>
  </si>
  <si>
    <t>MC LANGONNAIS</t>
  </si>
  <si>
    <t>COLLARD</t>
  </si>
  <si>
    <t>DAMIEN</t>
  </si>
  <si>
    <t>DULOS</t>
  </si>
  <si>
    <t>ESTRABOU</t>
  </si>
  <si>
    <t>HINGRE</t>
  </si>
  <si>
    <t>RAPHAEL</t>
  </si>
  <si>
    <t>SVET</t>
  </si>
  <si>
    <t>DE TREMAUDAN</t>
  </si>
  <si>
    <t>HENRY</t>
  </si>
  <si>
    <t>125</t>
  </si>
  <si>
    <t>250</t>
  </si>
  <si>
    <t>4T</t>
  </si>
  <si>
    <t>NOBLIA</t>
  </si>
  <si>
    <t>LABAT</t>
  </si>
  <si>
    <t>YANNICK</t>
  </si>
  <si>
    <t>NICOLI</t>
  </si>
  <si>
    <t>BENOIT</t>
  </si>
  <si>
    <t>LENEUTRE</t>
  </si>
  <si>
    <t>MC PARCHEMINS</t>
  </si>
  <si>
    <t>RANOU</t>
  </si>
  <si>
    <t>MC 2 RIVES</t>
  </si>
  <si>
    <t>MARTY</t>
  </si>
  <si>
    <t>PETIT</t>
  </si>
  <si>
    <t>CASSIEDE</t>
  </si>
  <si>
    <t>DESARNAUD</t>
  </si>
  <si>
    <t>PASQUIER</t>
  </si>
  <si>
    <t>LARONZE</t>
  </si>
  <si>
    <t>NELIAS</t>
  </si>
  <si>
    <t>CMPN</t>
  </si>
  <si>
    <t>DUSSARRAT</t>
  </si>
  <si>
    <t>BARNETCHE</t>
  </si>
  <si>
    <t>PERRIN</t>
  </si>
  <si>
    <t>PERSILLON</t>
  </si>
  <si>
    <t>FAVRE</t>
  </si>
  <si>
    <t>LOPEZ</t>
  </si>
  <si>
    <t>TESTAS</t>
  </si>
  <si>
    <t>MC MONTOIS</t>
  </si>
  <si>
    <t>LUBERIAGA</t>
  </si>
  <si>
    <t>PENN</t>
  </si>
  <si>
    <t>BOUCHET</t>
  </si>
  <si>
    <t>DAMON</t>
  </si>
  <si>
    <t>VALLOIS</t>
  </si>
  <si>
    <t>PELTIN</t>
  </si>
  <si>
    <t>DIANE</t>
  </si>
  <si>
    <t>FEM</t>
  </si>
  <si>
    <t>BERNARD</t>
  </si>
  <si>
    <t>DENIS</t>
  </si>
  <si>
    <t>LAMARRE</t>
  </si>
  <si>
    <t>JACQUES</t>
  </si>
  <si>
    <t>COURSERAND</t>
  </si>
  <si>
    <t xml:space="preserve"> </t>
  </si>
  <si>
    <t>BIETTE</t>
  </si>
  <si>
    <t>MAX</t>
  </si>
  <si>
    <t>LE FOLL</t>
  </si>
  <si>
    <t>RAVENEAU</t>
  </si>
  <si>
    <t>ANTONY</t>
  </si>
  <si>
    <t>BOYER</t>
  </si>
  <si>
    <t>BROUCA</t>
  </si>
  <si>
    <t>P.MARC</t>
  </si>
  <si>
    <t>FOURCADE</t>
  </si>
  <si>
    <t>FONTANIEU</t>
  </si>
  <si>
    <t>GRELLETY</t>
  </si>
  <si>
    <t>CALDUMBIDE</t>
  </si>
  <si>
    <t>ERVITI</t>
  </si>
  <si>
    <t>SERA</t>
  </si>
  <si>
    <t>LHOMME</t>
  </si>
  <si>
    <t>MC LAGUNES</t>
  </si>
  <si>
    <t>DU HAYOT</t>
  </si>
  <si>
    <t>MARKUS</t>
  </si>
  <si>
    <t>DOS SANTOS</t>
  </si>
  <si>
    <t>MANUEL</t>
  </si>
  <si>
    <t>JOUANNEAU</t>
  </si>
  <si>
    <t>SALA</t>
  </si>
  <si>
    <t>LAUQUE</t>
  </si>
  <si>
    <t>BUFFARD</t>
  </si>
  <si>
    <t>LAMOTHE</t>
  </si>
  <si>
    <t>MC AGENAIS</t>
  </si>
  <si>
    <t>BRAILLY</t>
  </si>
  <si>
    <t>J CHARLES</t>
  </si>
  <si>
    <t>MC ARES</t>
  </si>
  <si>
    <t>ROUBIT</t>
  </si>
  <si>
    <t>BONNAFOUS</t>
  </si>
  <si>
    <t>J FRANCOIS</t>
  </si>
  <si>
    <t>RANOUIL</t>
  </si>
  <si>
    <t>BERTRAND</t>
  </si>
  <si>
    <t>AUDY</t>
  </si>
  <si>
    <t>FILLON</t>
  </si>
  <si>
    <t>ANTHONY</t>
  </si>
  <si>
    <t>ADINE</t>
  </si>
  <si>
    <t>RIGO</t>
  </si>
  <si>
    <t>DEVAUX</t>
  </si>
  <si>
    <t>LAFARGE</t>
  </si>
  <si>
    <t>GENOVESIO</t>
  </si>
  <si>
    <t>NEGRE</t>
  </si>
  <si>
    <t>J PHILIPPE</t>
  </si>
  <si>
    <t>FONTANGE</t>
  </si>
  <si>
    <t>LAURENCE</t>
  </si>
  <si>
    <t>INAKI</t>
  </si>
  <si>
    <t>NUQUES</t>
  </si>
  <si>
    <t>PAU ARNOS</t>
  </si>
  <si>
    <t>ROUYET</t>
  </si>
  <si>
    <t>WILLY</t>
  </si>
  <si>
    <t>COCHETEUX</t>
  </si>
  <si>
    <t>CYRILLE</t>
  </si>
  <si>
    <t>BECRET</t>
  </si>
  <si>
    <t>MC DU LAC</t>
  </si>
  <si>
    <t>DARMAGNAC</t>
  </si>
  <si>
    <t>BRUNO</t>
  </si>
  <si>
    <t>MONTASTIER</t>
  </si>
  <si>
    <t>BAYSSE</t>
  </si>
  <si>
    <t>BALATEAU</t>
  </si>
  <si>
    <t>JACKY</t>
  </si>
  <si>
    <t>MARTINEZ</t>
  </si>
  <si>
    <t>LATASTE</t>
  </si>
  <si>
    <t>LIONEL</t>
  </si>
  <si>
    <t>TARTAS</t>
  </si>
  <si>
    <t>VIGNAU</t>
  </si>
  <si>
    <t>ECOLE DE PILOTAGE</t>
  </si>
  <si>
    <t>IROULART</t>
  </si>
  <si>
    <t>ARRACHOU</t>
  </si>
  <si>
    <t>DESORTHES</t>
  </si>
  <si>
    <t>GESLIN</t>
  </si>
  <si>
    <t>CHOUPIN</t>
  </si>
  <si>
    <t>KEVIN</t>
  </si>
  <si>
    <t>LAGARDE</t>
  </si>
  <si>
    <t>BENAT</t>
  </si>
  <si>
    <t>DEMARTHE</t>
  </si>
  <si>
    <t>GONFRIER</t>
  </si>
  <si>
    <t>LAFOESTE</t>
  </si>
  <si>
    <t>ADCM</t>
  </si>
  <si>
    <t>CORREIA</t>
  </si>
  <si>
    <t>JAUSSAUD</t>
  </si>
  <si>
    <t>SIMON</t>
  </si>
  <si>
    <t>LALANNE</t>
  </si>
  <si>
    <t>PETRISSANS</t>
  </si>
  <si>
    <t>TANGUY</t>
  </si>
  <si>
    <t>LANSADE</t>
  </si>
  <si>
    <t>LARREGARAY</t>
  </si>
  <si>
    <t>SERRES</t>
  </si>
  <si>
    <t>ABADIE</t>
  </si>
  <si>
    <t>JEAN ANDRE</t>
  </si>
  <si>
    <t>GAIGNARD</t>
  </si>
  <si>
    <t>VERNEUIL</t>
  </si>
  <si>
    <t>MICKAEL</t>
  </si>
  <si>
    <t>CORALLO</t>
  </si>
  <si>
    <t>PATRICE</t>
  </si>
  <si>
    <t>FABRICE</t>
  </si>
  <si>
    <t>ADRIEN</t>
  </si>
  <si>
    <t>IGOA</t>
  </si>
  <si>
    <t>GIULIANI</t>
  </si>
  <si>
    <t>CARRE</t>
  </si>
  <si>
    <t>AURELIEN</t>
  </si>
  <si>
    <t>SCHMITT</t>
  </si>
  <si>
    <t>BRICHET</t>
  </si>
  <si>
    <t>EMMANUEL</t>
  </si>
  <si>
    <t>COTTENCEAU</t>
  </si>
  <si>
    <t>JEAN LUC</t>
  </si>
  <si>
    <t>RICAUD</t>
  </si>
  <si>
    <t>LOBERA</t>
  </si>
  <si>
    <t>EDDY</t>
  </si>
  <si>
    <t>BAPTISTE</t>
  </si>
  <si>
    <t>DORGANS</t>
  </si>
  <si>
    <t>LEDUC</t>
  </si>
  <si>
    <t>MC SOURETS</t>
  </si>
  <si>
    <t>SOULAN</t>
  </si>
  <si>
    <t>GROSSETETE</t>
  </si>
  <si>
    <t>REBOURS</t>
  </si>
  <si>
    <t>DA SILVA</t>
  </si>
  <si>
    <t>TRICOT</t>
  </si>
  <si>
    <t>BUFFOLIN</t>
  </si>
  <si>
    <t>WILLIAM</t>
  </si>
  <si>
    <t>IPUY</t>
  </si>
  <si>
    <t>ANTOINE</t>
  </si>
  <si>
    <t>50</t>
  </si>
  <si>
    <t>RIMBAUD</t>
  </si>
  <si>
    <t>RAISON</t>
  </si>
  <si>
    <t>CAROLINE</t>
  </si>
  <si>
    <t>HILAIRE</t>
  </si>
  <si>
    <t>LAGUENS</t>
  </si>
  <si>
    <t>M.JULIE</t>
  </si>
  <si>
    <t>MC ANTAGNAC</t>
  </si>
  <si>
    <t>.CHARLES</t>
  </si>
  <si>
    <t>JOLY</t>
  </si>
  <si>
    <t>VIDAL</t>
  </si>
  <si>
    <t>EMMANUELLE</t>
  </si>
  <si>
    <t>Scratch</t>
  </si>
  <si>
    <t>ULRICH</t>
  </si>
  <si>
    <t>LATIL</t>
  </si>
  <si>
    <t>MATHIAS</t>
  </si>
  <si>
    <t>PASTOR</t>
  </si>
  <si>
    <t>AGUILAR</t>
  </si>
  <si>
    <t>CAZABAN</t>
  </si>
  <si>
    <t>TUROUNET</t>
  </si>
  <si>
    <t>CAZADE</t>
  </si>
  <si>
    <t>BRETAGNE</t>
  </si>
  <si>
    <t>RICHARD</t>
  </si>
  <si>
    <t>Ligue 1</t>
  </si>
  <si>
    <t>Aquitaine</t>
  </si>
  <si>
    <t>Ligue 2</t>
  </si>
  <si>
    <t>CHAPART</t>
  </si>
  <si>
    <t>BRICOUT</t>
  </si>
  <si>
    <t>PETRAUD</t>
  </si>
  <si>
    <t>CLEMENT</t>
  </si>
  <si>
    <t>DAURES</t>
  </si>
  <si>
    <t>J MARC</t>
  </si>
  <si>
    <t>CASSAING</t>
  </si>
  <si>
    <t>POUSSOU</t>
  </si>
  <si>
    <t>E2</t>
  </si>
  <si>
    <t>SALVATELLA</t>
  </si>
  <si>
    <t>JOACQUIM</t>
  </si>
  <si>
    <t>E1</t>
  </si>
  <si>
    <t>E3</t>
  </si>
  <si>
    <t>MC PERIGORD NOIR</t>
  </si>
  <si>
    <t>CHAUMEIL</t>
  </si>
  <si>
    <t>LAPEYRADE</t>
  </si>
  <si>
    <t>GLEN</t>
  </si>
  <si>
    <t>DUBARRY</t>
  </si>
  <si>
    <t>BUCQUET</t>
  </si>
  <si>
    <t>PLUMART</t>
  </si>
  <si>
    <t>ETIENNE</t>
  </si>
  <si>
    <t>PALANQUE</t>
  </si>
  <si>
    <t>MARTEAU</t>
  </si>
  <si>
    <t>GREGORY</t>
  </si>
  <si>
    <t>MC VALLEE DU ROC</t>
  </si>
  <si>
    <t>COUSSEAU</t>
  </si>
  <si>
    <t>ROMUALD</t>
  </si>
  <si>
    <t>MONTEZIN</t>
  </si>
  <si>
    <t>BOSSARD</t>
  </si>
  <si>
    <t>MARCON</t>
  </si>
  <si>
    <t>DANIEL</t>
  </si>
  <si>
    <t>MC BALAYSSAGUAIS</t>
  </si>
  <si>
    <t>DIPALMA</t>
  </si>
  <si>
    <t>ROTIS</t>
  </si>
  <si>
    <t>VIGNES</t>
  </si>
  <si>
    <t>BOYD</t>
  </si>
  <si>
    <t>KEITH</t>
  </si>
  <si>
    <t>SIMONET</t>
  </si>
  <si>
    <t>MAYA</t>
  </si>
  <si>
    <t>IRIARTE</t>
  </si>
  <si>
    <t>J LUC</t>
  </si>
  <si>
    <t>RODRIGUEZ</t>
  </si>
  <si>
    <t>VERSACE</t>
  </si>
  <si>
    <t>BESNIER</t>
  </si>
  <si>
    <t>DEKERLE</t>
  </si>
  <si>
    <t>JONATHAN</t>
  </si>
  <si>
    <t>BOUCHE</t>
  </si>
  <si>
    <t>PAUL</t>
  </si>
  <si>
    <t>FAURE</t>
  </si>
  <si>
    <t>JESSY</t>
  </si>
  <si>
    <t>NEW BX MC</t>
  </si>
  <si>
    <t>MC CHALOSSE BEARN</t>
  </si>
  <si>
    <t>LEMERCIER</t>
  </si>
  <si>
    <t>MOUSTIE</t>
  </si>
  <si>
    <t>JOIE</t>
  </si>
  <si>
    <t>J YVES</t>
  </si>
  <si>
    <t>JACQUEMIN</t>
  </si>
  <si>
    <t>CAP SUD</t>
  </si>
  <si>
    <t>BOT</t>
  </si>
  <si>
    <t>MERINO</t>
  </si>
  <si>
    <t>XAVIER</t>
  </si>
  <si>
    <t>SCHIKOWSKI</t>
  </si>
  <si>
    <t>RUSTUL</t>
  </si>
  <si>
    <t>CANDAES</t>
  </si>
  <si>
    <t>CAMILLE</t>
  </si>
  <si>
    <t>RAYMOND</t>
  </si>
  <si>
    <t>GAVA</t>
  </si>
  <si>
    <t>BERNARDIN</t>
  </si>
  <si>
    <t>LOUSTALOT</t>
  </si>
  <si>
    <t>MELISSA</t>
  </si>
  <si>
    <t>CAILLETON</t>
  </si>
  <si>
    <t>LOUIS</t>
  </si>
  <si>
    <t>LAGRILLE</t>
  </si>
  <si>
    <t>Vétérans</t>
  </si>
  <si>
    <t>Super-Vétérans</t>
  </si>
  <si>
    <t>JOURNEE</t>
  </si>
  <si>
    <t>QUENTIN</t>
  </si>
  <si>
    <t>LACROUTS</t>
  </si>
  <si>
    <t>HUGO</t>
  </si>
  <si>
    <t>AURIEL</t>
  </si>
  <si>
    <t>TRISTAN</t>
  </si>
  <si>
    <t>DUPONT</t>
  </si>
  <si>
    <t>GAUNA</t>
  </si>
  <si>
    <t>Juniors</t>
  </si>
  <si>
    <t>SORDELET</t>
  </si>
  <si>
    <t>JEREMY</t>
  </si>
  <si>
    <t>BRAU</t>
  </si>
  <si>
    <t>IAECK</t>
  </si>
  <si>
    <t>MANESCAU</t>
  </si>
  <si>
    <t>JUMERE</t>
  </si>
  <si>
    <t>DUPONTEIX</t>
  </si>
  <si>
    <t>MOLLARD</t>
  </si>
  <si>
    <t>ROBIN</t>
  </si>
  <si>
    <t>GIAGUANT</t>
  </si>
  <si>
    <t>VANSTAURTS</t>
  </si>
  <si>
    <t>LEVEN</t>
  </si>
  <si>
    <t>J CLAUDE</t>
  </si>
  <si>
    <t>Cancon</t>
  </si>
  <si>
    <t>PEDERENCINO</t>
  </si>
  <si>
    <t>OBJECTIF ENDURO</t>
  </si>
  <si>
    <t>RONDONNIER</t>
  </si>
  <si>
    <t>TURPIN</t>
  </si>
  <si>
    <t>LABATTU</t>
  </si>
  <si>
    <t>MC VILLAMBLARDAIS</t>
  </si>
  <si>
    <t>COUZI</t>
  </si>
  <si>
    <t>MC ST CYBRANET</t>
  </si>
  <si>
    <t>DULINGE</t>
  </si>
  <si>
    <t>FOURNIER</t>
  </si>
  <si>
    <t>GIORGESSI</t>
  </si>
  <si>
    <t>CYRIL</t>
  </si>
  <si>
    <t>ROUSSEAU</t>
  </si>
  <si>
    <t>FLORIAN</t>
  </si>
  <si>
    <t>DESCAMP</t>
  </si>
  <si>
    <t>FEYEUX</t>
  </si>
  <si>
    <t>GAIGUANT</t>
  </si>
  <si>
    <t>DIBOIS</t>
  </si>
  <si>
    <t>FRANCIS</t>
  </si>
  <si>
    <t>LAUILHE</t>
  </si>
  <si>
    <t>COMET</t>
  </si>
  <si>
    <t>LAIZAIN</t>
  </si>
  <si>
    <t>GALLOT</t>
  </si>
  <si>
    <t>AUBERT</t>
  </si>
  <si>
    <t>J.MARIE</t>
  </si>
  <si>
    <t>SICOULY</t>
  </si>
  <si>
    <t>TALAZAC</t>
  </si>
  <si>
    <t>CAPDEVIELLE</t>
  </si>
  <si>
    <t>MC TURSAN</t>
  </si>
  <si>
    <t>BENJAMIN</t>
  </si>
  <si>
    <t>PAYS D'ANS</t>
  </si>
  <si>
    <t>BASTIEN</t>
  </si>
  <si>
    <t>PIC DE LA GARDE</t>
  </si>
  <si>
    <t>ITURRIA</t>
  </si>
  <si>
    <t>MORA</t>
  </si>
  <si>
    <t>PAGA</t>
  </si>
  <si>
    <t>MC ESCASSEFORT</t>
  </si>
  <si>
    <t>BLONDEL</t>
  </si>
  <si>
    <t>LESTRADE</t>
  </si>
  <si>
    <t>GIORDANO</t>
  </si>
  <si>
    <t>DEBILLE</t>
  </si>
  <si>
    <t>DUDIT</t>
  </si>
  <si>
    <t>HAAS</t>
  </si>
  <si>
    <t>CABE</t>
  </si>
  <si>
    <t>LILIAN</t>
  </si>
  <si>
    <t>WARING</t>
  </si>
  <si>
    <t>ROBERT</t>
  </si>
  <si>
    <t>ARTHUR</t>
  </si>
  <si>
    <t>GAGNEPAIN</t>
  </si>
  <si>
    <t>ALVES</t>
  </si>
  <si>
    <t>MABRU</t>
  </si>
  <si>
    <t>LATESTERE</t>
  </si>
  <si>
    <t>MUGUET</t>
  </si>
  <si>
    <t>LUCAS</t>
  </si>
  <si>
    <t>MC MARMANDAIS</t>
  </si>
  <si>
    <t>MURATET</t>
  </si>
  <si>
    <t>PEROBE</t>
  </si>
  <si>
    <t>VELLA</t>
  </si>
  <si>
    <t>GIREMUS</t>
  </si>
  <si>
    <t>JARGUEL</t>
  </si>
  <si>
    <t>GUY</t>
  </si>
  <si>
    <t>CHEVRON</t>
  </si>
  <si>
    <t>ECLANCHER</t>
  </si>
  <si>
    <t>FORABOSCO</t>
  </si>
  <si>
    <t>FIGAROL</t>
  </si>
  <si>
    <t>COUTURIER</t>
  </si>
  <si>
    <t>LE HERON</t>
  </si>
  <si>
    <t>EDWIN</t>
  </si>
  <si>
    <t>PAUL JEAN</t>
  </si>
  <si>
    <t>MC PIGNADA</t>
  </si>
  <si>
    <t>CHAMINADE</t>
  </si>
  <si>
    <t>LESCURE</t>
  </si>
  <si>
    <t>PARDO</t>
  </si>
  <si>
    <t>DUCLOS</t>
  </si>
  <si>
    <t>KID DECOUVERTE</t>
  </si>
  <si>
    <t>Nb Epreuves</t>
  </si>
  <si>
    <t>TOTAL  -1</t>
  </si>
  <si>
    <t>CHAGUE</t>
  </si>
  <si>
    <t>pts CDF</t>
  </si>
  <si>
    <t>COSTEDOAT</t>
  </si>
  <si>
    <t>ETCHEVESTE</t>
  </si>
  <si>
    <t>PEIO</t>
  </si>
  <si>
    <t>Cauneille</t>
  </si>
  <si>
    <t>DIEU</t>
  </si>
  <si>
    <t>ANTONIO</t>
  </si>
  <si>
    <t>GAITS</t>
  </si>
  <si>
    <t>HAMOT</t>
  </si>
  <si>
    <t>YOHANN</t>
  </si>
  <si>
    <t>ETCHEBERRY</t>
  </si>
  <si>
    <t>GILLEN</t>
  </si>
  <si>
    <t>BARDOU</t>
  </si>
  <si>
    <t>PRINCE</t>
  </si>
  <si>
    <t>CLAVERIE</t>
  </si>
  <si>
    <t>ARBON</t>
  </si>
  <si>
    <t>DUMONT</t>
  </si>
  <si>
    <t>LASCARAY</t>
  </si>
  <si>
    <t>IRIBERRY</t>
  </si>
  <si>
    <t>DUPONT BRETHES</t>
  </si>
  <si>
    <t>LEPARC</t>
  </si>
  <si>
    <t>MEILHAN</t>
  </si>
  <si>
    <t>GREGOIRE</t>
  </si>
  <si>
    <t>ORTHEZ MC</t>
  </si>
  <si>
    <t>VIENNE</t>
  </si>
  <si>
    <t>STEPHAN</t>
  </si>
  <si>
    <t>BRUNEAU</t>
  </si>
  <si>
    <t>RIDE ON</t>
  </si>
  <si>
    <t>GABOURIN</t>
  </si>
  <si>
    <t>MESSEN</t>
  </si>
  <si>
    <t>DEVIN</t>
  </si>
  <si>
    <t>GILLES</t>
  </si>
  <si>
    <t>DABZAC</t>
  </si>
  <si>
    <t>NOIR</t>
  </si>
  <si>
    <t>DUCREUX</t>
  </si>
  <si>
    <t>VITAL</t>
  </si>
  <si>
    <t>UTECHT</t>
  </si>
  <si>
    <t>ST PANTALY</t>
  </si>
  <si>
    <t>Licq</t>
  </si>
  <si>
    <t>DECLOCHEZ</t>
  </si>
  <si>
    <t>LAHARGOU</t>
  </si>
  <si>
    <t>RAYNAUD</t>
  </si>
  <si>
    <t>NIMIS</t>
  </si>
  <si>
    <t>BRESOLIN</t>
  </si>
  <si>
    <t>SULTANA</t>
  </si>
  <si>
    <t>BIDART</t>
  </si>
  <si>
    <t>LABARRAQUE</t>
  </si>
  <si>
    <t>J.JACQUES</t>
  </si>
  <si>
    <t>TECOUERES</t>
  </si>
  <si>
    <t>LATOUR</t>
  </si>
  <si>
    <t>JIMENEZ</t>
  </si>
  <si>
    <t>DALLIES</t>
  </si>
  <si>
    <t>SEMERY</t>
  </si>
  <si>
    <t>ZUBIETA</t>
  </si>
  <si>
    <t>LARRE</t>
  </si>
  <si>
    <t>STREIT</t>
  </si>
  <si>
    <t>ASSIE</t>
  </si>
  <si>
    <t>Monein L2</t>
  </si>
  <si>
    <t>Monein L1</t>
  </si>
  <si>
    <t>DI GUISTO</t>
  </si>
  <si>
    <t>FRECAUT</t>
  </si>
  <si>
    <t>MC ST PANTALY</t>
  </si>
  <si>
    <t>PECHABADEN</t>
  </si>
  <si>
    <t>LARTIGAU</t>
  </si>
  <si>
    <t>ETCHEVERRY</t>
  </si>
  <si>
    <t>Cancon L2</t>
  </si>
  <si>
    <t>DE BRUN</t>
  </si>
  <si>
    <t>OURDANABIA</t>
  </si>
  <si>
    <t>GESSON</t>
  </si>
  <si>
    <t>GAILLARDOU</t>
  </si>
  <si>
    <t>Bonnat</t>
  </si>
  <si>
    <t>Bonnat  L1</t>
  </si>
  <si>
    <t>Bonnat  L2</t>
  </si>
  <si>
    <t>Cauneille L1</t>
  </si>
  <si>
    <t>Cauneille L2</t>
  </si>
  <si>
    <t>Cancon L1</t>
  </si>
  <si>
    <t>MORTEVEILLE</t>
  </si>
  <si>
    <t>MORAC</t>
  </si>
  <si>
    <t>FLAVIEN</t>
  </si>
  <si>
    <t>SORHOUET</t>
  </si>
  <si>
    <t>BORIE</t>
  </si>
  <si>
    <t>JEREMIE</t>
  </si>
  <si>
    <t>DE VRIES</t>
  </si>
  <si>
    <t>CUISSET</t>
  </si>
  <si>
    <t>VALENTIN</t>
  </si>
  <si>
    <t>VOLDOIRE</t>
  </si>
  <si>
    <t>MIETTE</t>
  </si>
  <si>
    <t>RENIE</t>
  </si>
  <si>
    <t>BERROUET</t>
  </si>
  <si>
    <t>CAUSSADE</t>
  </si>
  <si>
    <t>DEBRUN</t>
  </si>
  <si>
    <t>LAGOIN</t>
  </si>
  <si>
    <t>MANO</t>
  </si>
  <si>
    <t>OYHENART</t>
  </si>
  <si>
    <t>RAMUNTXO</t>
  </si>
  <si>
    <t>CRANSAC</t>
  </si>
  <si>
    <t>RAYNEAU</t>
  </si>
  <si>
    <t>COUSTET</t>
  </si>
  <si>
    <t>EGRETEAUD</t>
  </si>
  <si>
    <t>JAUNIN</t>
  </si>
  <si>
    <t>CRISTOPHE</t>
  </si>
  <si>
    <t>CASTEL</t>
  </si>
  <si>
    <t>LESPIAT</t>
  </si>
  <si>
    <t>HARISPOURE</t>
  </si>
  <si>
    <t>LOUGRAT</t>
  </si>
  <si>
    <t>GIBERT LARQUE</t>
  </si>
  <si>
    <t>LIEGEY</t>
  </si>
  <si>
    <t/>
  </si>
  <si>
    <t>SOLUTION ENDURO</t>
  </si>
  <si>
    <t>Uzerche</t>
  </si>
  <si>
    <t>UzercL1</t>
  </si>
  <si>
    <t>Uzerc  L2</t>
  </si>
  <si>
    <t>Licq   L1</t>
  </si>
  <si>
    <t>Licq   L2</t>
  </si>
  <si>
    <t>MINONDO</t>
  </si>
  <si>
    <t>AS KANTIA</t>
  </si>
  <si>
    <t>DELBOSCQ</t>
  </si>
  <si>
    <t>LEPAGE</t>
  </si>
  <si>
    <t>FILLASTRE</t>
  </si>
  <si>
    <t>LOIC</t>
  </si>
  <si>
    <t>TREMOULET</t>
  </si>
  <si>
    <t>PIERRONNE</t>
  </si>
  <si>
    <t>MC TT24</t>
  </si>
  <si>
    <t>EDOUARD</t>
  </si>
  <si>
    <t>FRAY</t>
  </si>
  <si>
    <t>RAMBERG</t>
  </si>
  <si>
    <t>MOUGET</t>
  </si>
  <si>
    <t>THIERRY MARTIN ORG</t>
  </si>
  <si>
    <t>LOSSON</t>
  </si>
  <si>
    <t>JUSTIN</t>
  </si>
  <si>
    <t>VEYSSIERE</t>
  </si>
  <si>
    <t>QUINQUIS</t>
  </si>
  <si>
    <t>JUVET</t>
  </si>
  <si>
    <t>MAUNET</t>
  </si>
  <si>
    <t>BLANC</t>
  </si>
  <si>
    <t>JEAN PIERRE</t>
  </si>
  <si>
    <t>FORTASSIN</t>
  </si>
  <si>
    <t>SARIE</t>
  </si>
  <si>
    <t>DEMARQUE</t>
  </si>
  <si>
    <t>YVES</t>
  </si>
  <si>
    <t>BERDINEL</t>
  </si>
  <si>
    <t>LUDOVIC</t>
  </si>
  <si>
    <t>MONTHEIL</t>
  </si>
  <si>
    <t>RIALLAND</t>
  </si>
  <si>
    <t>THEO</t>
  </si>
  <si>
    <t>PHILIPPE JOEL</t>
  </si>
  <si>
    <t>BRANDELET</t>
  </si>
  <si>
    <t>BETOULIERES</t>
  </si>
  <si>
    <t>CASENAVE</t>
  </si>
  <si>
    <t>MC BUZY</t>
  </si>
  <si>
    <t>DALLE PALLE</t>
  </si>
  <si>
    <t>BRANDOU</t>
  </si>
  <si>
    <t>CHIMIX</t>
  </si>
  <si>
    <t>SOULE QUAD PASSION</t>
  </si>
  <si>
    <t>CHANET</t>
  </si>
  <si>
    <t>GRAPPE CYRANO</t>
  </si>
  <si>
    <t>HASCOET</t>
  </si>
  <si>
    <t>PUNZANO</t>
  </si>
  <si>
    <t>BERRIA</t>
  </si>
  <si>
    <t>CAM</t>
  </si>
  <si>
    <t>SALEMI</t>
  </si>
  <si>
    <t>GARESTE</t>
  </si>
  <si>
    <t>CHOHOBIGARAT</t>
  </si>
  <si>
    <t>COIGDARENS</t>
  </si>
  <si>
    <t>OLIVIA</t>
  </si>
  <si>
    <t>TORTOSA</t>
  </si>
  <si>
    <t>EMBOURBES</t>
  </si>
  <si>
    <t>E3/E1</t>
  </si>
  <si>
    <t>E2/E3</t>
  </si>
  <si>
    <t>E1/E2</t>
  </si>
  <si>
    <t>Les points a attribuer aux pilotes absents pour cause de CdF corrrespondent à la moyenne de leur points sur la saison</t>
  </si>
  <si>
    <t>SAUVANET</t>
  </si>
  <si>
    <t>JOEL</t>
  </si>
  <si>
    <t>ITHURBIDE</t>
  </si>
  <si>
    <t>CASTEGNARO</t>
  </si>
  <si>
    <t>TOURNEPICHE</t>
  </si>
  <si>
    <t>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</si>
</sst>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°&quot;"/>
    <numFmt numFmtId="173" formatCode="[mm]:ss.00"/>
    <numFmt numFmtId="174" formatCode="[mm]:ss"/>
    <numFmt numFmtId="175" formatCode="\O&quot;°&quot;"/>
    <numFmt numFmtId="176" formatCode="_-* #,##0.000\ _€_-;\-* #,##0.000\ _€_-;_-* &quot;-&quot;??\ _€_-;_-@_-"/>
    <numFmt numFmtId="177" formatCode="_-* #,##0.0\ _€_-;\-* #,##0.0\ _€_-;_-* &quot;-&quot;??\ _€_-;_-@_-"/>
    <numFmt numFmtId="178" formatCode="_-* #,##0\ _€_-;\-* #,##0\ _€_-;_-* &quot;-&quot;??\ _€_-;_-@_-"/>
    <numFmt numFmtId="179" formatCode="#"/>
  </numFmts>
  <fonts count="55">
    <font>
      <sz val="10"/>
      <name val="Arial"/>
      <family val="0"/>
    </font>
    <font>
      <b/>
      <i/>
      <sz val="20"/>
      <color indexed="12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 Narrow"/>
      <family val="2"/>
    </font>
    <font>
      <sz val="8"/>
      <name val="Arial Narrow"/>
      <family val="2"/>
    </font>
    <font>
      <b/>
      <sz val="10"/>
      <color indexed="20"/>
      <name val="Arial"/>
      <family val="2"/>
    </font>
    <font>
      <u val="single"/>
      <sz val="10"/>
      <color indexed="16"/>
      <name val="Arial"/>
      <family val="2"/>
    </font>
    <font>
      <u val="single"/>
      <sz val="10"/>
      <color indexed="25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 Narrow"/>
      <family val="2"/>
    </font>
    <font>
      <sz val="9"/>
      <color indexed="10"/>
      <name val="Arial"/>
      <family val="2"/>
    </font>
    <font>
      <b/>
      <i/>
      <sz val="12"/>
      <color indexed="12"/>
      <name val="Arial Narrow"/>
      <family val="2"/>
    </font>
    <font>
      <b/>
      <i/>
      <sz val="18"/>
      <color indexed="12"/>
      <name val="Arial Narrow"/>
      <family val="2"/>
    </font>
    <font>
      <b/>
      <i/>
      <sz val="14"/>
      <color indexed="12"/>
      <name val="Arial Narrow"/>
      <family val="2"/>
    </font>
    <font>
      <b/>
      <i/>
      <sz val="16"/>
      <color indexed="12"/>
      <name val="Arial Narrow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92D050"/>
        <bgColor indexed="64"/>
      </patternFill>
    </fill>
    <fill>
      <patternFill patternType="gray0625">
        <bgColor theme="6" tint="-0.24997000396251678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12"/>
      </right>
      <top style="thin"/>
      <bottom>
        <color indexed="63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/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>
        <color indexed="12"/>
      </bottom>
    </border>
    <border>
      <left style="thin"/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/>
      <top style="thin">
        <color indexed="12"/>
      </top>
      <bottom style="medium">
        <color indexed="12"/>
      </bottom>
    </border>
    <border>
      <left style="thin"/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/>
      <top>
        <color indexed="63"/>
      </top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n"/>
    </border>
    <border>
      <left style="thin"/>
      <right style="medium">
        <color rgb="FF00B0F0"/>
      </right>
      <top style="medium">
        <color indexed="12"/>
      </top>
      <bottom style="thin"/>
    </border>
    <border>
      <left style="medium">
        <color rgb="FF00B0F0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2"/>
      </right>
      <top style="thin"/>
      <bottom style="thin">
        <color indexed="12"/>
      </bottom>
    </border>
    <border>
      <left style="medium">
        <color indexed="12"/>
      </left>
      <right style="thin">
        <color indexed="12"/>
      </right>
      <top style="thin"/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thin"/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72" fontId="0" fillId="33" borderId="16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172" fontId="0" fillId="33" borderId="14" xfId="0" applyNumberFormat="1" applyFont="1" applyFill="1" applyBorder="1" applyAlignment="1">
      <alignment horizontal="center" vertical="center"/>
    </xf>
    <xf numFmtId="1" fontId="0" fillId="35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35" borderId="18" xfId="0" applyNumberFormat="1" applyFont="1" applyFill="1" applyBorder="1" applyAlignment="1">
      <alignment horizontal="center" vertical="center"/>
    </xf>
    <xf numFmtId="1" fontId="2" fillId="36" borderId="19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172" fontId="0" fillId="33" borderId="20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3" borderId="21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172" fontId="0" fillId="33" borderId="23" xfId="0" applyNumberFormat="1" applyFont="1" applyFill="1" applyBorder="1" applyAlignment="1">
      <alignment horizontal="center" vertical="center"/>
    </xf>
    <xf numFmtId="172" fontId="0" fillId="34" borderId="24" xfId="0" applyNumberFormat="1" applyFont="1" applyFill="1" applyBorder="1" applyAlignment="1">
      <alignment horizontal="center" vertical="center"/>
    </xf>
    <xf numFmtId="172" fontId="0" fillId="33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25" xfId="0" applyFont="1" applyBorder="1" applyAlignment="1" applyProtection="1">
      <alignment horizontal="left" vertical="center"/>
      <protection locked="0"/>
    </xf>
    <xf numFmtId="0" fontId="6" fillId="0" borderId="27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7" fillId="0" borderId="28" xfId="0" applyNumberFormat="1" applyFont="1" applyFill="1" applyBorder="1" applyAlignment="1" applyProtection="1">
      <alignment horizontal="left" vertical="center"/>
      <protection locked="0"/>
    </xf>
    <xf numFmtId="178" fontId="2" fillId="0" borderId="13" xfId="47" applyNumberFormat="1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" fontId="2" fillId="36" borderId="26" xfId="0" applyNumberFormat="1" applyFont="1" applyFill="1" applyBorder="1" applyAlignment="1">
      <alignment horizontal="center"/>
    </xf>
    <xf numFmtId="1" fontId="2" fillId="36" borderId="31" xfId="0" applyNumberFormat="1" applyFont="1" applyFill="1" applyBorder="1" applyAlignment="1">
      <alignment horizontal="center"/>
    </xf>
    <xf numFmtId="0" fontId="11" fillId="0" borderId="32" xfId="0" applyNumberFormat="1" applyFont="1" applyFill="1" applyBorder="1" applyAlignment="1">
      <alignment vertical="center"/>
    </xf>
    <xf numFmtId="0" fontId="1" fillId="0" borderId="33" xfId="0" applyNumberFormat="1" applyFont="1" applyFill="1" applyBorder="1" applyAlignment="1">
      <alignment horizontal="centerContinuous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6" fillId="35" borderId="34" xfId="0" applyNumberFormat="1" applyFont="1" applyFill="1" applyBorder="1" applyAlignment="1">
      <alignment horizontal="center" vertical="center" wrapText="1"/>
    </xf>
    <xf numFmtId="0" fontId="6" fillId="35" borderId="2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179" fontId="0" fillId="37" borderId="35" xfId="0" applyNumberFormat="1" applyFont="1" applyFill="1" applyBorder="1" applyAlignment="1">
      <alignment horizontal="center"/>
    </xf>
    <xf numFmtId="179" fontId="0" fillId="37" borderId="36" xfId="0" applyNumberFormat="1" applyFont="1" applyFill="1" applyBorder="1" applyAlignment="1">
      <alignment horizontal="center"/>
    </xf>
    <xf numFmtId="179" fontId="0" fillId="37" borderId="37" xfId="0" applyNumberFormat="1" applyFont="1" applyFill="1" applyBorder="1" applyAlignment="1">
      <alignment horizontal="center"/>
    </xf>
    <xf numFmtId="179" fontId="0" fillId="37" borderId="38" xfId="0" applyNumberFormat="1" applyFont="1" applyFill="1" applyBorder="1" applyAlignment="1">
      <alignment horizontal="center"/>
    </xf>
    <xf numFmtId="179" fontId="0" fillId="37" borderId="39" xfId="0" applyNumberFormat="1" applyFont="1" applyFill="1" applyBorder="1" applyAlignment="1">
      <alignment horizontal="center"/>
    </xf>
    <xf numFmtId="179" fontId="0" fillId="37" borderId="40" xfId="0" applyNumberFormat="1" applyFont="1" applyFill="1" applyBorder="1" applyAlignment="1">
      <alignment horizontal="center"/>
    </xf>
    <xf numFmtId="179" fontId="0" fillId="35" borderId="37" xfId="0" applyNumberFormat="1" applyFont="1" applyFill="1" applyBorder="1" applyAlignment="1">
      <alignment horizontal="center"/>
    </xf>
    <xf numFmtId="179" fontId="0" fillId="35" borderId="39" xfId="0" applyNumberFormat="1" applyFont="1" applyFill="1" applyBorder="1" applyAlignment="1">
      <alignment horizontal="center"/>
    </xf>
    <xf numFmtId="0" fontId="14" fillId="38" borderId="12" xfId="0" applyNumberFormat="1" applyFont="1" applyFill="1" applyBorder="1" applyAlignment="1">
      <alignment horizontal="center" vertical="center"/>
    </xf>
    <xf numFmtId="0" fontId="15" fillId="39" borderId="12" xfId="0" applyNumberFormat="1" applyFont="1" applyFill="1" applyBorder="1" applyAlignment="1">
      <alignment horizontal="center" vertical="center"/>
    </xf>
    <xf numFmtId="0" fontId="7" fillId="0" borderId="2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172" fontId="0" fillId="33" borderId="15" xfId="0" applyNumberFormat="1" applyFont="1" applyFill="1" applyBorder="1" applyAlignment="1">
      <alignment horizontal="center" vertical="center"/>
    </xf>
    <xf numFmtId="172" fontId="0" fillId="33" borderId="41" xfId="0" applyNumberFormat="1" applyFont="1" applyFill="1" applyBorder="1" applyAlignment="1">
      <alignment horizontal="center" vertical="center"/>
    </xf>
    <xf numFmtId="172" fontId="0" fillId="33" borderId="22" xfId="0" applyNumberFormat="1" applyFont="1" applyFill="1" applyBorder="1" applyAlignment="1">
      <alignment horizontal="center" vertical="center"/>
    </xf>
    <xf numFmtId="179" fontId="0" fillId="35" borderId="42" xfId="0" applyNumberFormat="1" applyFont="1" applyFill="1" applyBorder="1" applyAlignment="1">
      <alignment horizontal="center"/>
    </xf>
    <xf numFmtId="179" fontId="0" fillId="35" borderId="43" xfId="0" applyNumberFormat="1" applyFont="1" applyFill="1" applyBorder="1" applyAlignment="1">
      <alignment horizontal="center"/>
    </xf>
    <xf numFmtId="179" fontId="0" fillId="35" borderId="44" xfId="0" applyNumberFormat="1" applyFont="1" applyFill="1" applyBorder="1" applyAlignment="1">
      <alignment horizontal="center"/>
    </xf>
    <xf numFmtId="179" fontId="0" fillId="35" borderId="45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 vertical="center" wrapText="1"/>
    </xf>
    <xf numFmtId="179" fontId="0" fillId="35" borderId="46" xfId="0" applyNumberFormat="1" applyFont="1" applyFill="1" applyBorder="1" applyAlignment="1">
      <alignment horizontal="center"/>
    </xf>
    <xf numFmtId="179" fontId="0" fillId="35" borderId="47" xfId="0" applyNumberFormat="1" applyFont="1" applyFill="1" applyBorder="1" applyAlignment="1">
      <alignment horizontal="center"/>
    </xf>
    <xf numFmtId="0" fontId="12" fillId="0" borderId="26" xfId="0" applyFont="1" applyBorder="1" applyAlignment="1" applyProtection="1">
      <alignment horizontal="left" vertical="center"/>
      <protection locked="0"/>
    </xf>
    <xf numFmtId="179" fontId="0" fillId="35" borderId="35" xfId="0" applyNumberFormat="1" applyFont="1" applyFill="1" applyBorder="1" applyAlignment="1">
      <alignment horizontal="center"/>
    </xf>
    <xf numFmtId="179" fontId="0" fillId="35" borderId="36" xfId="0" applyNumberFormat="1" applyFont="1" applyFill="1" applyBorder="1" applyAlignment="1">
      <alignment horizontal="center"/>
    </xf>
    <xf numFmtId="179" fontId="0" fillId="35" borderId="38" xfId="0" applyNumberFormat="1" applyFont="1" applyFill="1" applyBorder="1" applyAlignment="1">
      <alignment horizontal="center"/>
    </xf>
    <xf numFmtId="179" fontId="0" fillId="35" borderId="40" xfId="0" applyNumberFormat="1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 horizontal="center"/>
    </xf>
    <xf numFmtId="179" fontId="0" fillId="0" borderId="36" xfId="0" applyNumberFormat="1" applyFont="1" applyFill="1" applyBorder="1" applyAlignment="1">
      <alignment horizontal="center"/>
    </xf>
    <xf numFmtId="179" fontId="0" fillId="0" borderId="37" xfId="0" applyNumberFormat="1" applyFont="1" applyFill="1" applyBorder="1" applyAlignment="1">
      <alignment horizontal="center"/>
    </xf>
    <xf numFmtId="179" fontId="0" fillId="0" borderId="38" xfId="0" applyNumberFormat="1" applyFont="1" applyFill="1" applyBorder="1" applyAlignment="1">
      <alignment horizontal="center"/>
    </xf>
    <xf numFmtId="179" fontId="0" fillId="0" borderId="39" xfId="0" applyNumberFormat="1" applyFont="1" applyFill="1" applyBorder="1" applyAlignment="1">
      <alignment horizontal="center"/>
    </xf>
    <xf numFmtId="179" fontId="0" fillId="0" borderId="40" xfId="0" applyNumberFormat="1" applyFont="1" applyFill="1" applyBorder="1" applyAlignment="1">
      <alignment horizontal="center"/>
    </xf>
    <xf numFmtId="0" fontId="17" fillId="38" borderId="32" xfId="0" applyNumberFormat="1" applyFont="1" applyFill="1" applyBorder="1" applyAlignment="1">
      <alignment horizontal="centerContinuous" vertical="center"/>
    </xf>
    <xf numFmtId="0" fontId="17" fillId="38" borderId="33" xfId="0" applyNumberFormat="1" applyFont="1" applyFill="1" applyBorder="1" applyAlignment="1">
      <alignment horizontal="centerContinuous" vertical="center"/>
    </xf>
    <xf numFmtId="0" fontId="16" fillId="38" borderId="48" xfId="0" applyNumberFormat="1" applyFont="1" applyFill="1" applyBorder="1" applyAlignment="1">
      <alignment horizontal="center" vertical="center"/>
    </xf>
    <xf numFmtId="0" fontId="15" fillId="38" borderId="32" xfId="0" applyNumberFormat="1" applyFont="1" applyFill="1" applyBorder="1" applyAlignment="1">
      <alignment horizontal="centerContinuous" vertical="center"/>
    </xf>
    <xf numFmtId="0" fontId="1" fillId="38" borderId="33" xfId="0" applyNumberFormat="1" applyFont="1" applyFill="1" applyBorder="1" applyAlignment="1">
      <alignment horizontal="centerContinuous" vertical="center"/>
    </xf>
    <xf numFmtId="0" fontId="15" fillId="39" borderId="32" xfId="0" applyNumberFormat="1" applyFont="1" applyFill="1" applyBorder="1" applyAlignment="1">
      <alignment horizontal="centerContinuous" vertical="center"/>
    </xf>
    <xf numFmtId="0" fontId="1" fillId="39" borderId="33" xfId="0" applyNumberFormat="1" applyFont="1" applyFill="1" applyBorder="1" applyAlignment="1">
      <alignment horizontal="centerContinuous" vertical="center"/>
    </xf>
    <xf numFmtId="0" fontId="17" fillId="39" borderId="32" xfId="0" applyNumberFormat="1" applyFont="1" applyFill="1" applyBorder="1" applyAlignment="1">
      <alignment horizontal="centerContinuous" vertical="center"/>
    </xf>
    <xf numFmtId="0" fontId="17" fillId="39" borderId="33" xfId="0" applyNumberFormat="1" applyFont="1" applyFill="1" applyBorder="1" applyAlignment="1">
      <alignment horizontal="centerContinuous" vertical="center"/>
    </xf>
    <xf numFmtId="172" fontId="8" fillId="0" borderId="31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3" fillId="0" borderId="26" xfId="0" applyFont="1" applyBorder="1" applyAlignment="1" applyProtection="1">
      <alignment horizontal="left"/>
      <protection locked="0"/>
    </xf>
    <xf numFmtId="0" fontId="0" fillId="3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39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49" xfId="0" applyNumberFormat="1" applyFill="1" applyBorder="1" applyAlignment="1" applyProtection="1">
      <alignment horizontal="center" vertical="center"/>
      <protection locked="0"/>
    </xf>
    <xf numFmtId="172" fontId="11" fillId="0" borderId="50" xfId="0" applyNumberFormat="1" applyFont="1" applyBorder="1" applyAlignment="1">
      <alignment horizontal="center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51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3" fillId="38" borderId="26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>
      <alignment horizontal="left" vertical="center" wrapText="1"/>
    </xf>
    <xf numFmtId="172" fontId="0" fillId="33" borderId="49" xfId="0" applyNumberFormat="1" applyFont="1" applyFill="1" applyBorder="1" applyAlignment="1">
      <alignment horizontal="center" vertical="center"/>
    </xf>
    <xf numFmtId="172" fontId="0" fillId="34" borderId="51" xfId="0" applyNumberFormat="1" applyFont="1" applyFill="1" applyBorder="1" applyAlignment="1">
      <alignment horizontal="center" vertical="center"/>
    </xf>
    <xf numFmtId="172" fontId="0" fillId="33" borderId="51" xfId="0" applyNumberFormat="1" applyFont="1" applyFill="1" applyBorder="1" applyAlignment="1">
      <alignment horizontal="center" vertical="center"/>
    </xf>
    <xf numFmtId="172" fontId="0" fillId="33" borderId="52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" fontId="0" fillId="35" borderId="53" xfId="0" applyNumberFormat="1" applyFont="1" applyFill="1" applyBorder="1" applyAlignment="1">
      <alignment horizontal="center" vertical="center"/>
    </xf>
    <xf numFmtId="1" fontId="0" fillId="0" borderId="54" xfId="0" applyNumberFormat="1" applyFont="1" applyFill="1" applyBorder="1" applyAlignment="1">
      <alignment horizontal="center" vertical="center"/>
    </xf>
    <xf numFmtId="1" fontId="0" fillId="35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34" borderId="11" xfId="0" applyNumberFormat="1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4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5" borderId="17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center"/>
    </xf>
    <xf numFmtId="172" fontId="0" fillId="33" borderId="14" xfId="0" applyNumberFormat="1" applyFont="1" applyFill="1" applyBorder="1" applyAlignment="1" quotePrefix="1">
      <alignment horizontal="center" vertical="center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wrapText="1"/>
    </xf>
    <xf numFmtId="49" fontId="0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40" borderId="0" xfId="0" applyNumberFormat="1" applyFont="1" applyFill="1" applyAlignment="1">
      <alignment horizontal="center" vertical="center"/>
    </xf>
    <xf numFmtId="1" fontId="0" fillId="37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41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6" fillId="42" borderId="11" xfId="0" applyNumberFormat="1" applyFont="1" applyFill="1" applyBorder="1" applyAlignment="1">
      <alignment horizontal="center" vertical="center"/>
    </xf>
    <xf numFmtId="0" fontId="6" fillId="33" borderId="56" xfId="0" applyNumberFormat="1" applyFont="1" applyFill="1" applyBorder="1" applyAlignment="1">
      <alignment horizontal="center" vertical="center"/>
    </xf>
    <xf numFmtId="0" fontId="6" fillId="35" borderId="57" xfId="0" applyNumberFormat="1" applyFont="1" applyFill="1" applyBorder="1" applyAlignment="1">
      <alignment horizontal="center" vertical="center"/>
    </xf>
    <xf numFmtId="172" fontId="0" fillId="33" borderId="58" xfId="0" applyNumberFormat="1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 vertical="center"/>
    </xf>
    <xf numFmtId="172" fontId="0" fillId="43" borderId="59" xfId="0" applyNumberFormat="1" applyFont="1" applyFill="1" applyBorder="1" applyAlignment="1">
      <alignment horizontal="center" vertical="center"/>
    </xf>
    <xf numFmtId="0" fontId="6" fillId="42" borderId="57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 applyProtection="1">
      <alignment horizontal="left" vertical="center"/>
      <protection locked="0"/>
    </xf>
    <xf numFmtId="1" fontId="0" fillId="35" borderId="61" xfId="0" applyNumberFormat="1" applyFont="1" applyFill="1" applyBorder="1" applyAlignment="1">
      <alignment horizontal="center" vertical="center"/>
    </xf>
    <xf numFmtId="0" fontId="7" fillId="37" borderId="26" xfId="0" applyNumberFormat="1" applyFont="1" applyFill="1" applyBorder="1" applyAlignment="1" applyProtection="1">
      <alignment horizontal="left" vertical="center"/>
      <protection locked="0"/>
    </xf>
    <xf numFmtId="0" fontId="0" fillId="44" borderId="16" xfId="0" applyFont="1" applyFill="1" applyBorder="1" applyAlignment="1">
      <alignment horizontal="center" vertical="center"/>
    </xf>
    <xf numFmtId="0" fontId="0" fillId="44" borderId="14" xfId="0" applyFont="1" applyFill="1" applyBorder="1" applyAlignment="1">
      <alignment horizontal="center" vertical="center"/>
    </xf>
    <xf numFmtId="0" fontId="0" fillId="44" borderId="14" xfId="0" applyFont="1" applyFill="1" applyBorder="1" applyAlignment="1">
      <alignment vertical="center"/>
    </xf>
    <xf numFmtId="0" fontId="0" fillId="44" borderId="15" xfId="0" applyFont="1" applyFill="1" applyBorder="1" applyAlignment="1">
      <alignment vertical="center"/>
    </xf>
    <xf numFmtId="0" fontId="7" fillId="44" borderId="26" xfId="0" applyNumberFormat="1" applyFont="1" applyFill="1" applyBorder="1" applyAlignment="1" applyProtection="1">
      <alignment horizontal="left" vertical="center"/>
      <protection locked="0"/>
    </xf>
    <xf numFmtId="0" fontId="0" fillId="44" borderId="21" xfId="0" applyFont="1" applyFill="1" applyBorder="1" applyAlignment="1">
      <alignment horizontal="center" vertical="center"/>
    </xf>
    <xf numFmtId="0" fontId="0" fillId="44" borderId="21" xfId="0" applyFont="1" applyFill="1" applyBorder="1" applyAlignment="1">
      <alignment vertical="center"/>
    </xf>
    <xf numFmtId="0" fontId="0" fillId="44" borderId="22" xfId="0" applyFont="1" applyFill="1" applyBorder="1" applyAlignment="1">
      <alignment vertical="center"/>
    </xf>
    <xf numFmtId="49" fontId="0" fillId="44" borderId="16" xfId="0" applyNumberFormat="1" applyFont="1" applyFill="1" applyBorder="1" applyAlignment="1" applyProtection="1">
      <alignment horizontal="center" vertical="center"/>
      <protection locked="0"/>
    </xf>
    <xf numFmtId="0" fontId="0" fillId="42" borderId="0" xfId="0" applyNumberFormat="1" applyFont="1" applyFill="1" applyAlignment="1">
      <alignment horizontal="center" vertical="center"/>
    </xf>
    <xf numFmtId="49" fontId="0" fillId="42" borderId="16" xfId="0" applyNumberFormat="1" applyFont="1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>
      <alignment horizontal="center" vertical="center"/>
    </xf>
    <xf numFmtId="0" fontId="0" fillId="42" borderId="21" xfId="0" applyFill="1" applyBorder="1" applyAlignment="1">
      <alignment vertical="center"/>
    </xf>
    <xf numFmtId="0" fontId="0" fillId="42" borderId="22" xfId="0" applyFill="1" applyBorder="1" applyAlignment="1">
      <alignment vertical="center"/>
    </xf>
    <xf numFmtId="0" fontId="7" fillId="42" borderId="26" xfId="0" applyNumberFormat="1" applyFont="1" applyFill="1" applyBorder="1" applyAlignment="1" applyProtection="1">
      <alignment horizontal="left" vertical="center"/>
      <protection locked="0"/>
    </xf>
    <xf numFmtId="0" fontId="0" fillId="42" borderId="16" xfId="0" applyFill="1" applyBorder="1" applyAlignment="1">
      <alignment horizontal="center" vertical="center"/>
    </xf>
    <xf numFmtId="49" fontId="0" fillId="42" borderId="20" xfId="0" applyNumberFormat="1" applyFont="1" applyFill="1" applyBorder="1" applyAlignment="1" applyProtection="1">
      <alignment horizontal="center" vertical="center"/>
      <protection locked="0"/>
    </xf>
    <xf numFmtId="0" fontId="0" fillId="42" borderId="21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vertical="center" wrapText="1"/>
    </xf>
    <xf numFmtId="0" fontId="0" fillId="42" borderId="22" xfId="0" applyFont="1" applyFill="1" applyBorder="1" applyAlignment="1">
      <alignment vertical="center" wrapText="1"/>
    </xf>
    <xf numFmtId="0" fontId="0" fillId="42" borderId="21" xfId="0" applyFont="1" applyFill="1" applyBorder="1" applyAlignment="1" applyProtection="1">
      <alignment horizontal="center" vertical="center"/>
      <protection locked="0"/>
    </xf>
    <xf numFmtId="0" fontId="0" fillId="42" borderId="21" xfId="0" applyFont="1" applyFill="1" applyBorder="1" applyAlignment="1" applyProtection="1">
      <alignment horizontal="left" vertical="center"/>
      <protection locked="0"/>
    </xf>
    <xf numFmtId="0" fontId="0" fillId="42" borderId="22" xfId="0" applyFont="1" applyFill="1" applyBorder="1" applyAlignment="1" applyProtection="1">
      <alignment horizontal="left" vertical="center"/>
      <protection locked="0"/>
    </xf>
    <xf numFmtId="0" fontId="7" fillId="42" borderId="26" xfId="0" applyFont="1" applyFill="1" applyBorder="1" applyAlignment="1" applyProtection="1">
      <alignment horizontal="left" vertical="center"/>
      <protection locked="0"/>
    </xf>
    <xf numFmtId="0" fontId="0" fillId="42" borderId="21" xfId="0" applyFont="1" applyFill="1" applyBorder="1" applyAlignment="1">
      <alignment horizontal="center" vertical="center"/>
    </xf>
    <xf numFmtId="0" fontId="0" fillId="42" borderId="21" xfId="0" applyFont="1" applyFill="1" applyBorder="1" applyAlignment="1">
      <alignment vertical="center"/>
    </xf>
    <xf numFmtId="0" fontId="0" fillId="42" borderId="22" xfId="0" applyFont="1" applyFill="1" applyBorder="1" applyAlignment="1">
      <alignment vertical="center"/>
    </xf>
    <xf numFmtId="0" fontId="0" fillId="42" borderId="14" xfId="0" applyFill="1" applyBorder="1" applyAlignment="1">
      <alignment horizontal="center" vertical="center"/>
    </xf>
    <xf numFmtId="0" fontId="0" fillId="42" borderId="14" xfId="0" applyFill="1" applyBorder="1" applyAlignment="1">
      <alignment vertical="center"/>
    </xf>
    <xf numFmtId="0" fontId="0" fillId="42" borderId="15" xfId="0" applyFill="1" applyBorder="1" applyAlignment="1">
      <alignment vertical="center"/>
    </xf>
    <xf numFmtId="0" fontId="7" fillId="42" borderId="25" xfId="0" applyNumberFormat="1" applyFont="1" applyFill="1" applyBorder="1" applyAlignment="1" applyProtection="1">
      <alignment horizontal="left" vertical="center"/>
      <protection locked="0"/>
    </xf>
    <xf numFmtId="0" fontId="0" fillId="42" borderId="16" xfId="0" applyFont="1" applyFill="1" applyBorder="1" applyAlignment="1">
      <alignment horizontal="center" vertical="center"/>
    </xf>
    <xf numFmtId="49" fontId="0" fillId="42" borderId="14" xfId="0" applyNumberFormat="1" applyFill="1" applyBorder="1" applyAlignment="1" applyProtection="1">
      <alignment horizontal="center" vertical="center"/>
      <protection locked="0"/>
    </xf>
    <xf numFmtId="0" fontId="0" fillId="42" borderId="14" xfId="0" applyFill="1" applyBorder="1" applyAlignment="1" applyProtection="1">
      <alignment horizontal="left" vertical="center"/>
      <protection locked="0"/>
    </xf>
    <xf numFmtId="0" fontId="0" fillId="42" borderId="15" xfId="0" applyFill="1" applyBorder="1" applyAlignment="1" applyProtection="1">
      <alignment horizontal="left" vertical="center"/>
      <protection locked="0"/>
    </xf>
    <xf numFmtId="0" fontId="12" fillId="42" borderId="26" xfId="0" applyFont="1" applyFill="1" applyBorder="1" applyAlignment="1" applyProtection="1">
      <alignment horizontal="left" vertical="center"/>
      <protection locked="0"/>
    </xf>
    <xf numFmtId="49" fontId="0" fillId="42" borderId="16" xfId="0" applyNumberFormat="1" applyFill="1" applyBorder="1" applyAlignment="1" applyProtection="1">
      <alignment horizontal="center" vertical="center"/>
      <protection locked="0"/>
    </xf>
    <xf numFmtId="0" fontId="12" fillId="42" borderId="26" xfId="0" applyNumberFormat="1" applyFont="1" applyFill="1" applyBorder="1" applyAlignment="1" applyProtection="1">
      <alignment horizontal="left" vertical="center"/>
      <protection locked="0"/>
    </xf>
    <xf numFmtId="0" fontId="0" fillId="42" borderId="20" xfId="0" applyFont="1" applyFill="1" applyBorder="1" applyAlignment="1">
      <alignment horizontal="center" vertical="center"/>
    </xf>
    <xf numFmtId="49" fontId="0" fillId="42" borderId="21" xfId="0" applyNumberFormat="1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left" vertical="center"/>
      <protection locked="0"/>
    </xf>
    <xf numFmtId="0" fontId="0" fillId="42" borderId="22" xfId="0" applyFill="1" applyBorder="1" applyAlignment="1" applyProtection="1">
      <alignment horizontal="left" vertical="center"/>
      <protection locked="0"/>
    </xf>
    <xf numFmtId="0" fontId="0" fillId="42" borderId="21" xfId="0" applyFill="1" applyBorder="1" applyAlignment="1" applyProtection="1">
      <alignment vertical="center"/>
      <protection locked="0"/>
    </xf>
    <xf numFmtId="0" fontId="0" fillId="42" borderId="22" xfId="0" applyFill="1" applyBorder="1" applyAlignment="1" applyProtection="1">
      <alignment vertical="center"/>
      <protection locked="0"/>
    </xf>
    <xf numFmtId="0" fontId="7" fillId="42" borderId="19" xfId="0" applyNumberFormat="1" applyFont="1" applyFill="1" applyBorder="1" applyAlignment="1" applyProtection="1">
      <alignment horizontal="left" vertical="center"/>
      <protection locked="0"/>
    </xf>
    <xf numFmtId="0" fontId="0" fillId="42" borderId="20" xfId="0" applyFill="1" applyBorder="1" applyAlignment="1">
      <alignment horizontal="center" vertical="center"/>
    </xf>
    <xf numFmtId="0" fontId="7" fillId="42" borderId="28" xfId="0" applyNumberFormat="1" applyFont="1" applyFill="1" applyBorder="1" applyAlignment="1" applyProtection="1">
      <alignment horizontal="left" vertical="center"/>
      <protection locked="0"/>
    </xf>
    <xf numFmtId="0" fontId="0" fillId="42" borderId="14" xfId="0" applyFill="1" applyBorder="1" applyAlignment="1" applyProtection="1">
      <alignment vertical="center"/>
      <protection locked="0"/>
    </xf>
    <xf numFmtId="0" fontId="0" fillId="42" borderId="15" xfId="0" applyFill="1" applyBorder="1" applyAlignment="1" applyProtection="1">
      <alignment vertical="center"/>
      <protection locked="0"/>
    </xf>
    <xf numFmtId="0" fontId="12" fillId="42" borderId="25" xfId="0" applyNumberFormat="1" applyFont="1" applyFill="1" applyBorder="1" applyAlignment="1" applyProtection="1">
      <alignment horizontal="left" vertical="center"/>
      <protection locked="0"/>
    </xf>
    <xf numFmtId="49" fontId="0" fillId="42" borderId="14" xfId="0" applyNumberFormat="1" applyFont="1" applyFill="1" applyBorder="1" applyAlignment="1" applyProtection="1">
      <alignment horizontal="center" vertical="center"/>
      <protection locked="0"/>
    </xf>
    <xf numFmtId="0" fontId="0" fillId="42" borderId="14" xfId="0" applyFont="1" applyFill="1" applyBorder="1" applyAlignment="1" applyProtection="1">
      <alignment vertical="center"/>
      <protection locked="0"/>
    </xf>
    <xf numFmtId="0" fontId="0" fillId="42" borderId="15" xfId="0" applyFont="1" applyFill="1" applyBorder="1" applyAlignment="1" applyProtection="1">
      <alignment vertical="center"/>
      <protection locked="0"/>
    </xf>
    <xf numFmtId="0" fontId="0" fillId="42" borderId="14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vertical="center"/>
    </xf>
    <xf numFmtId="0" fontId="0" fillId="42" borderId="15" xfId="0" applyFont="1" applyFill="1" applyBorder="1" applyAlignment="1">
      <alignment vertical="center"/>
    </xf>
    <xf numFmtId="0" fontId="7" fillId="42" borderId="25" xfId="0" applyFont="1" applyFill="1" applyBorder="1" applyAlignment="1" applyProtection="1">
      <alignment horizontal="left" vertical="center"/>
      <protection locked="0"/>
    </xf>
    <xf numFmtId="0" fontId="0" fillId="42" borderId="14" xfId="0" applyFont="1" applyFill="1" applyBorder="1" applyAlignment="1">
      <alignment vertical="center" wrapText="1"/>
    </xf>
    <xf numFmtId="0" fontId="0" fillId="42" borderId="15" xfId="0" applyFont="1" applyFill="1" applyBorder="1" applyAlignment="1">
      <alignment vertical="center" wrapText="1"/>
    </xf>
    <xf numFmtId="49" fontId="0" fillId="42" borderId="21" xfId="0" applyNumberFormat="1" applyFont="1" applyFill="1" applyBorder="1" applyAlignment="1" applyProtection="1">
      <alignment horizontal="center" vertical="center"/>
      <protection locked="0"/>
    </xf>
    <xf numFmtId="0" fontId="0" fillId="42" borderId="21" xfId="0" applyFont="1" applyFill="1" applyBorder="1" applyAlignment="1" applyProtection="1">
      <alignment vertical="center"/>
      <protection locked="0"/>
    </xf>
    <xf numFmtId="0" fontId="0" fillId="42" borderId="22" xfId="0" applyFont="1" applyFill="1" applyBorder="1" applyAlignment="1" applyProtection="1">
      <alignment vertical="center"/>
      <protection locked="0"/>
    </xf>
    <xf numFmtId="0" fontId="7" fillId="42" borderId="62" xfId="0" applyNumberFormat="1" applyFont="1" applyFill="1" applyBorder="1" applyAlignment="1" applyProtection="1">
      <alignment horizontal="left" vertical="center"/>
      <protection locked="0"/>
    </xf>
    <xf numFmtId="0" fontId="6" fillId="33" borderId="10" xfId="0" applyNumberFormat="1" applyFont="1" applyFill="1" applyBorder="1" applyAlignment="1">
      <alignment horizontal="left" vertical="center"/>
    </xf>
    <xf numFmtId="172" fontId="18" fillId="33" borderId="15" xfId="0" applyNumberFormat="1" applyFont="1" applyFill="1" applyBorder="1" applyAlignment="1">
      <alignment horizontal="center" vertical="center"/>
    </xf>
    <xf numFmtId="0" fontId="0" fillId="42" borderId="14" xfId="0" applyFont="1" applyFill="1" applyBorder="1" applyAlignment="1" applyProtection="1">
      <alignment horizontal="left" vertical="center"/>
      <protection locked="0"/>
    </xf>
    <xf numFmtId="0" fontId="0" fillId="42" borderId="15" xfId="0" applyFont="1" applyFill="1" applyBorder="1" applyAlignment="1" applyProtection="1">
      <alignment horizontal="left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44" borderId="19" xfId="0" applyNumberFormat="1" applyFont="1" applyFill="1" applyBorder="1" applyAlignment="1" applyProtection="1">
      <alignment horizontal="left" vertical="center"/>
      <protection locked="0"/>
    </xf>
    <xf numFmtId="0" fontId="0" fillId="35" borderId="61" xfId="0" applyNumberFormat="1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6" fillId="35" borderId="57" xfId="0" applyNumberFormat="1" applyFont="1" applyFill="1" applyBorder="1" applyAlignment="1">
      <alignment horizontal="left" vertical="center"/>
    </xf>
    <xf numFmtId="0" fontId="6" fillId="42" borderId="11" xfId="0" applyNumberFormat="1" applyFont="1" applyFill="1" applyBorder="1" applyAlignment="1">
      <alignment horizontal="left" vertical="center"/>
    </xf>
    <xf numFmtId="0" fontId="6" fillId="35" borderId="11" xfId="0" applyNumberFormat="1" applyFont="1" applyFill="1" applyBorder="1" applyAlignment="1">
      <alignment horizontal="left" vertical="center"/>
    </xf>
    <xf numFmtId="172" fontId="0" fillId="43" borderId="1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horizontal="left"/>
      <protection locked="0"/>
    </xf>
    <xf numFmtId="1" fontId="11" fillId="36" borderId="26" xfId="0" applyNumberFormat="1" applyFont="1" applyFill="1" applyBorder="1" applyAlignment="1">
      <alignment horizontal="center"/>
    </xf>
    <xf numFmtId="1" fontId="2" fillId="36" borderId="50" xfId="0" applyNumberFormat="1" applyFont="1" applyFill="1" applyBorder="1" applyAlignment="1">
      <alignment horizontal="center"/>
    </xf>
    <xf numFmtId="0" fontId="0" fillId="42" borderId="49" xfId="0" applyFont="1" applyFill="1" applyBorder="1" applyAlignment="1">
      <alignment horizontal="center" vertical="center"/>
    </xf>
    <xf numFmtId="0" fontId="12" fillId="42" borderId="25" xfId="0" applyFont="1" applyFill="1" applyBorder="1" applyAlignment="1" applyProtection="1">
      <alignment horizontal="left" vertical="center"/>
      <protection locked="0"/>
    </xf>
    <xf numFmtId="49" fontId="0" fillId="42" borderId="49" xfId="0" applyNumberFormat="1" applyFont="1" applyFill="1" applyBorder="1" applyAlignment="1" applyProtection="1">
      <alignment horizontal="center" vertical="center"/>
      <protection locked="0"/>
    </xf>
    <xf numFmtId="0" fontId="7" fillId="44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51" xfId="0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52" xfId="0" applyFill="1" applyBorder="1" applyAlignment="1">
      <alignment vertical="center"/>
    </xf>
    <xf numFmtId="0" fontId="0" fillId="0" borderId="4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42" borderId="0" xfId="0" applyFill="1" applyBorder="1" applyAlignment="1">
      <alignment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44" borderId="14" xfId="0" applyFill="1" applyBorder="1" applyAlignment="1">
      <alignment horizontal="center" vertical="center"/>
    </xf>
    <xf numFmtId="0" fontId="12" fillId="42" borderId="19" xfId="0" applyFont="1" applyFill="1" applyBorder="1" applyAlignment="1" applyProtection="1">
      <alignment horizontal="left" vertical="center"/>
      <protection locked="0"/>
    </xf>
    <xf numFmtId="0" fontId="7" fillId="42" borderId="19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>
      <alignment vertical="center"/>
    </xf>
    <xf numFmtId="0" fontId="12" fillId="0" borderId="63" xfId="0" applyFont="1" applyBorder="1" applyAlignment="1" applyProtection="1">
      <alignment horizontal="left" vertical="center"/>
      <protection locked="0"/>
    </xf>
    <xf numFmtId="0" fontId="12" fillId="0" borderId="60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 applyProtection="1">
      <alignment horizontal="left" vertical="center"/>
      <protection locked="0"/>
    </xf>
    <xf numFmtId="0" fontId="0" fillId="35" borderId="6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12" fillId="42" borderId="19" xfId="0" applyNumberFormat="1" applyFont="1" applyFill="1" applyBorder="1" applyAlignment="1" applyProtection="1">
      <alignment horizontal="left" vertical="center"/>
      <protection locked="0"/>
    </xf>
    <xf numFmtId="49" fontId="0" fillId="44" borderId="14" xfId="0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 applyProtection="1">
      <alignment vertical="center"/>
      <protection locked="0"/>
    </xf>
    <xf numFmtId="0" fontId="0" fillId="44" borderId="15" xfId="0" applyFont="1" applyFill="1" applyBorder="1" applyAlignment="1" applyProtection="1">
      <alignment vertical="center"/>
      <protection locked="0"/>
    </xf>
    <xf numFmtId="49" fontId="0" fillId="42" borderId="49" xfId="0" applyNumberFormat="1" applyFill="1" applyBorder="1" applyAlignment="1" applyProtection="1">
      <alignment horizontal="center" vertical="center"/>
      <protection locked="0"/>
    </xf>
    <xf numFmtId="0" fontId="7" fillId="42" borderId="66" xfId="0" applyNumberFormat="1" applyFont="1" applyFill="1" applyBorder="1" applyAlignment="1" applyProtection="1">
      <alignment horizontal="left" vertical="center"/>
      <protection locked="0"/>
    </xf>
    <xf numFmtId="0" fontId="54" fillId="0" borderId="25" xfId="0" applyFont="1" applyBorder="1" applyAlignment="1" applyProtection="1">
      <alignment horizontal="left"/>
      <protection locked="0"/>
    </xf>
    <xf numFmtId="172" fontId="0" fillId="33" borderId="17" xfId="0" applyNumberFormat="1" applyFont="1" applyFill="1" applyBorder="1" applyAlignment="1">
      <alignment horizontal="center" vertical="center"/>
    </xf>
    <xf numFmtId="1" fontId="0" fillId="35" borderId="14" xfId="0" applyNumberFormat="1" applyFont="1" applyFill="1" applyBorder="1" applyAlignment="1">
      <alignment horizontal="center" vertical="center"/>
    </xf>
    <xf numFmtId="172" fontId="0" fillId="34" borderId="18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 horizontal="center" vertical="center"/>
    </xf>
    <xf numFmtId="1" fontId="0" fillId="35" borderId="15" xfId="0" applyNumberFormat="1" applyFont="1" applyFill="1" applyBorder="1" applyAlignment="1">
      <alignment horizontal="center" vertical="center"/>
    </xf>
    <xf numFmtId="1" fontId="0" fillId="35" borderId="0" xfId="0" applyNumberFormat="1" applyFon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49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0" fillId="15" borderId="14" xfId="0" applyFont="1" applyFill="1" applyBorder="1" applyAlignment="1" applyProtection="1">
      <alignment vertical="center"/>
      <protection locked="0"/>
    </xf>
    <xf numFmtId="0" fontId="0" fillId="15" borderId="15" xfId="0" applyFont="1" applyFill="1" applyBorder="1" applyAlignment="1" applyProtection="1">
      <alignment vertical="center"/>
      <protection locked="0"/>
    </xf>
    <xf numFmtId="0" fontId="0" fillId="15" borderId="16" xfId="0" applyFont="1" applyFill="1" applyBorder="1" applyAlignment="1">
      <alignment horizontal="center" vertical="center"/>
    </xf>
    <xf numFmtId="0" fontId="7" fillId="15" borderId="26" xfId="0" applyNumberFormat="1" applyFont="1" applyFill="1" applyBorder="1" applyAlignment="1" applyProtection="1">
      <alignment horizontal="left" vertical="center"/>
      <protection locked="0"/>
    </xf>
    <xf numFmtId="0" fontId="0" fillId="15" borderId="16" xfId="0" applyFill="1" applyBorder="1" applyAlignment="1">
      <alignment horizontal="center" vertical="center"/>
    </xf>
    <xf numFmtId="0" fontId="0" fillId="15" borderId="21" xfId="0" applyFont="1" applyFill="1" applyBorder="1" applyAlignment="1">
      <alignment horizontal="center" vertical="center"/>
    </xf>
    <xf numFmtId="0" fontId="0" fillId="15" borderId="21" xfId="0" applyFill="1" applyBorder="1" applyAlignment="1">
      <alignment vertical="center"/>
    </xf>
    <xf numFmtId="0" fontId="0" fillId="15" borderId="22" xfId="0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15" borderId="14" xfId="0" applyFill="1" applyBorder="1" applyAlignment="1">
      <alignment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15" borderId="15" xfId="0" applyFill="1" applyBorder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7" fillId="15" borderId="25" xfId="0" applyNumberFormat="1" applyFont="1" applyFill="1" applyBorder="1" applyAlignment="1" applyProtection="1">
      <alignment horizontal="left" vertical="center"/>
      <protection locked="0"/>
    </xf>
    <xf numFmtId="0" fontId="12" fillId="42" borderId="62" xfId="0" applyNumberFormat="1" applyFont="1" applyFill="1" applyBorder="1" applyAlignment="1" applyProtection="1">
      <alignment horizontal="left" vertical="center"/>
      <protection locked="0"/>
    </xf>
    <xf numFmtId="49" fontId="0" fillId="16" borderId="16" xfId="0" applyNumberFormat="1" applyFill="1" applyBorder="1" applyAlignment="1" applyProtection="1">
      <alignment horizontal="center" vertical="center"/>
      <protection locked="0"/>
    </xf>
    <xf numFmtId="0" fontId="0" fillId="16" borderId="16" xfId="0" applyFill="1" applyBorder="1" applyAlignment="1">
      <alignment horizontal="center" vertical="center"/>
    </xf>
    <xf numFmtId="49" fontId="0" fillId="16" borderId="14" xfId="0" applyNumberFormat="1" applyFill="1" applyBorder="1" applyAlignment="1" applyProtection="1">
      <alignment horizontal="center" vertical="center"/>
      <protection locked="0"/>
    </xf>
    <xf numFmtId="0" fontId="7" fillId="16" borderId="25" xfId="0" applyNumberFormat="1" applyFont="1" applyFill="1" applyBorder="1" applyAlignment="1" applyProtection="1">
      <alignment horizontal="left" vertical="center"/>
      <protection locked="0"/>
    </xf>
    <xf numFmtId="0" fontId="0" fillId="16" borderId="21" xfId="0" applyFill="1" applyBorder="1" applyAlignment="1">
      <alignment horizontal="center" vertical="center"/>
    </xf>
    <xf numFmtId="0" fontId="0" fillId="16" borderId="21" xfId="0" applyFont="1" applyFill="1" applyBorder="1" applyAlignment="1">
      <alignment vertical="center"/>
    </xf>
    <xf numFmtId="0" fontId="0" fillId="16" borderId="22" xfId="0" applyFont="1" applyFill="1" applyBorder="1" applyAlignment="1">
      <alignment vertical="center"/>
    </xf>
    <xf numFmtId="0" fontId="7" fillId="16" borderId="26" xfId="0" applyNumberFormat="1" applyFont="1" applyFill="1" applyBorder="1" applyAlignment="1" applyProtection="1">
      <alignment horizontal="left" vertical="center"/>
      <protection locked="0"/>
    </xf>
    <xf numFmtId="49" fontId="0" fillId="16" borderId="16" xfId="0" applyNumberFormat="1" applyFont="1" applyFill="1" applyBorder="1" applyAlignment="1" applyProtection="1">
      <alignment horizontal="center" vertical="center"/>
      <protection locked="0"/>
    </xf>
    <xf numFmtId="0" fontId="54" fillId="42" borderId="26" xfId="0" applyNumberFormat="1" applyFont="1" applyFill="1" applyBorder="1" applyAlignment="1" applyProtection="1">
      <alignment horizontal="left" vertical="center"/>
      <protection locked="0"/>
    </xf>
    <xf numFmtId="0" fontId="7" fillId="16" borderId="25" xfId="0" applyFont="1" applyFill="1" applyBorder="1" applyAlignment="1" applyProtection="1">
      <alignment horizontal="left" vertical="center"/>
      <protection locked="0"/>
    </xf>
    <xf numFmtId="0" fontId="54" fillId="42" borderId="25" xfId="0" applyNumberFormat="1" applyFont="1" applyFill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62" xfId="0" applyNumberFormat="1" applyFont="1" applyFill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42" borderId="14" xfId="0" applyFont="1" applyFill="1" applyBorder="1" applyAlignment="1">
      <alignment horizontal="center" vertical="center" wrapText="1"/>
    </xf>
    <xf numFmtId="0" fontId="0" fillId="16" borderId="14" xfId="0" applyFill="1" applyBorder="1" applyAlignment="1" applyProtection="1">
      <alignment vertical="center"/>
      <protection locked="0"/>
    </xf>
    <xf numFmtId="0" fontId="0" fillId="16" borderId="15" xfId="0" applyFill="1" applyBorder="1" applyAlignment="1" applyProtection="1">
      <alignment vertical="center"/>
      <protection locked="0"/>
    </xf>
    <xf numFmtId="49" fontId="0" fillId="42" borderId="51" xfId="0" applyNumberFormat="1" applyFont="1" applyFill="1" applyBorder="1" applyAlignment="1" applyProtection="1">
      <alignment horizontal="center" vertical="center"/>
      <protection locked="0"/>
    </xf>
    <xf numFmtId="0" fontId="0" fillId="42" borderId="51" xfId="0" applyFont="1" applyFill="1" applyBorder="1" applyAlignment="1" applyProtection="1">
      <alignment horizontal="left" vertical="center"/>
      <protection locked="0"/>
    </xf>
    <xf numFmtId="0" fontId="0" fillId="42" borderId="52" xfId="0" applyFont="1" applyFill="1" applyBorder="1" applyAlignment="1" applyProtection="1">
      <alignment horizontal="left" vertical="center"/>
      <protection locked="0"/>
    </xf>
    <xf numFmtId="0" fontId="0" fillId="42" borderId="51" xfId="0" applyFont="1" applyFill="1" applyBorder="1" applyAlignment="1" applyProtection="1">
      <alignment vertical="center"/>
      <protection locked="0"/>
    </xf>
    <xf numFmtId="0" fontId="0" fillId="42" borderId="52" xfId="0" applyFont="1" applyFill="1" applyBorder="1" applyAlignment="1" applyProtection="1">
      <alignment vertical="center"/>
      <protection locked="0"/>
    </xf>
    <xf numFmtId="49" fontId="0" fillId="42" borderId="24" xfId="0" applyNumberFormat="1" applyFont="1" applyFill="1" applyBorder="1" applyAlignment="1" applyProtection="1">
      <alignment horizontal="center" vertical="center"/>
      <protection locked="0"/>
    </xf>
    <xf numFmtId="0" fontId="0" fillId="42" borderId="24" xfId="0" applyFont="1" applyFill="1" applyBorder="1" applyAlignment="1" applyProtection="1">
      <alignment vertical="center"/>
      <protection locked="0"/>
    </xf>
    <xf numFmtId="0" fontId="0" fillId="42" borderId="41" xfId="0" applyFont="1" applyFill="1" applyBorder="1" applyAlignment="1" applyProtection="1">
      <alignment vertical="center"/>
      <protection locked="0"/>
    </xf>
    <xf numFmtId="172" fontId="0" fillId="33" borderId="67" xfId="0" applyNumberFormat="1" applyFont="1" applyFill="1" applyBorder="1" applyAlignment="1">
      <alignment horizontal="center" vertical="center"/>
    </xf>
    <xf numFmtId="0" fontId="0" fillId="42" borderId="23" xfId="0" applyFill="1" applyBorder="1" applyAlignment="1">
      <alignment horizontal="center" vertical="center"/>
    </xf>
    <xf numFmtId="49" fontId="0" fillId="16" borderId="21" xfId="0" applyNumberFormat="1" applyFill="1" applyBorder="1" applyAlignment="1" applyProtection="1">
      <alignment horizontal="center" vertical="center"/>
      <protection locked="0"/>
    </xf>
    <xf numFmtId="0" fontId="0" fillId="15" borderId="14" xfId="0" applyFill="1" applyBorder="1" applyAlignment="1">
      <alignment horizontal="center" vertical="center"/>
    </xf>
    <xf numFmtId="0" fontId="0" fillId="44" borderId="21" xfId="0" applyFont="1" applyFill="1" applyBorder="1" applyAlignment="1" applyProtection="1">
      <alignment horizontal="center" vertical="center"/>
      <protection locked="0"/>
    </xf>
    <xf numFmtId="49" fontId="0" fillId="44" borderId="14" xfId="0" applyNumberFormat="1" applyFill="1" applyBorder="1" applyAlignment="1" applyProtection="1">
      <alignment horizontal="center" vertical="center"/>
      <protection locked="0"/>
    </xf>
    <xf numFmtId="0" fontId="0" fillId="44" borderId="14" xfId="0" applyFill="1" applyBorder="1" applyAlignment="1">
      <alignment vertical="center"/>
    </xf>
    <xf numFmtId="0" fontId="0" fillId="16" borderId="21" xfId="0" applyFill="1" applyBorder="1" applyAlignment="1" applyProtection="1">
      <alignment horizontal="left" vertical="center"/>
      <protection locked="0"/>
    </xf>
    <xf numFmtId="0" fontId="0" fillId="44" borderId="21" xfId="0" applyFont="1" applyFill="1" applyBorder="1" applyAlignment="1" applyProtection="1">
      <alignment horizontal="left" vertical="center"/>
      <protection locked="0"/>
    </xf>
    <xf numFmtId="0" fontId="0" fillId="44" borderId="14" xfId="0" applyFill="1" applyBorder="1" applyAlignment="1" applyProtection="1">
      <alignment horizontal="left" vertical="center"/>
      <protection locked="0"/>
    </xf>
    <xf numFmtId="0" fontId="0" fillId="16" borderId="21" xfId="0" applyFont="1" applyFill="1" applyBorder="1" applyAlignment="1">
      <alignment vertical="center" wrapText="1"/>
    </xf>
    <xf numFmtId="0" fontId="0" fillId="44" borderId="15" xfId="0" applyFill="1" applyBorder="1" applyAlignment="1">
      <alignment vertical="center"/>
    </xf>
    <xf numFmtId="0" fontId="0" fillId="16" borderId="22" xfId="0" applyFill="1" applyBorder="1" applyAlignment="1" applyProtection="1">
      <alignment horizontal="left" vertical="center"/>
      <protection locked="0"/>
    </xf>
    <xf numFmtId="0" fontId="0" fillId="44" borderId="22" xfId="0" applyFont="1" applyFill="1" applyBorder="1" applyAlignment="1" applyProtection="1">
      <alignment horizontal="left" vertical="center"/>
      <protection locked="0"/>
    </xf>
    <xf numFmtId="0" fontId="0" fillId="44" borderId="15" xfId="0" applyFill="1" applyBorder="1" applyAlignment="1" applyProtection="1">
      <alignment horizontal="left" vertical="center"/>
      <protection locked="0"/>
    </xf>
    <xf numFmtId="0" fontId="0" fillId="16" borderId="22" xfId="0" applyFont="1" applyFill="1" applyBorder="1" applyAlignment="1">
      <alignment vertical="center" wrapText="1"/>
    </xf>
    <xf numFmtId="0" fontId="7" fillId="42" borderId="68" xfId="0" applyNumberFormat="1" applyFont="1" applyFill="1" applyBorder="1" applyAlignment="1" applyProtection="1">
      <alignment horizontal="left" vertical="center"/>
      <protection locked="0"/>
    </xf>
    <xf numFmtId="0" fontId="12" fillId="16" borderId="26" xfId="0" applyFont="1" applyFill="1" applyBorder="1" applyAlignment="1" applyProtection="1">
      <alignment horizontal="left" vertical="center"/>
      <protection locked="0"/>
    </xf>
    <xf numFmtId="0" fontId="7" fillId="16" borderId="19" xfId="0" applyNumberFormat="1" applyFont="1" applyFill="1" applyBorder="1" applyAlignment="1" applyProtection="1">
      <alignment horizontal="left" vertical="center"/>
      <protection locked="0"/>
    </xf>
    <xf numFmtId="0" fontId="7" fillId="42" borderId="62" xfId="0" applyFont="1" applyFill="1" applyBorder="1" applyAlignment="1" applyProtection="1">
      <alignment horizontal="left" vertical="center"/>
      <protection locked="0"/>
    </xf>
    <xf numFmtId="1" fontId="0" fillId="35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35" borderId="41" xfId="0" applyNumberFormat="1" applyFont="1" applyFill="1" applyBorder="1" applyAlignment="1">
      <alignment horizontal="center" vertical="center"/>
    </xf>
    <xf numFmtId="172" fontId="0" fillId="45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72" fontId="0" fillId="45" borderId="0" xfId="0" applyNumberFormat="1" applyFont="1" applyFill="1" applyAlignment="1">
      <alignment horizontal="center" vertical="center"/>
    </xf>
    <xf numFmtId="0" fontId="0" fillId="42" borderId="14" xfId="0" applyFont="1" applyFill="1" applyBorder="1" applyAlignment="1" applyProtection="1">
      <alignment horizontal="center" vertical="center"/>
      <protection locked="0"/>
    </xf>
    <xf numFmtId="1" fontId="0" fillId="45" borderId="14" xfId="0" applyNumberFormat="1" applyFont="1" applyFill="1" applyBorder="1" applyAlignment="1">
      <alignment horizontal="center" vertical="center"/>
    </xf>
    <xf numFmtId="0" fontId="0" fillId="42" borderId="69" xfId="0" applyFill="1" applyBorder="1" applyAlignment="1">
      <alignment vertical="center"/>
    </xf>
    <xf numFmtId="1" fontId="0" fillId="45" borderId="18" xfId="0" applyNumberFormat="1" applyFont="1" applyFill="1" applyBorder="1" applyAlignment="1">
      <alignment horizontal="center" vertical="center"/>
    </xf>
    <xf numFmtId="0" fontId="0" fillId="42" borderId="69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49" fontId="0" fillId="42" borderId="20" xfId="0" applyNumberFormat="1" applyFill="1" applyBorder="1" applyAlignment="1" applyProtection="1">
      <alignment horizontal="center" vertical="center"/>
      <protection locked="0"/>
    </xf>
    <xf numFmtId="0" fontId="0" fillId="16" borderId="16" xfId="0" applyFont="1" applyFill="1" applyBorder="1" applyAlignment="1">
      <alignment horizontal="center" vertical="center"/>
    </xf>
    <xf numFmtId="0" fontId="0" fillId="15" borderId="20" xfId="0" applyFont="1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vertical="center"/>
    </xf>
    <xf numFmtId="0" fontId="0" fillId="16" borderId="21" xfId="0" applyFill="1" applyBorder="1" applyAlignment="1">
      <alignment vertical="center"/>
    </xf>
    <xf numFmtId="0" fontId="0" fillId="16" borderId="15" xfId="0" applyFont="1" applyFill="1" applyBorder="1" applyAlignment="1">
      <alignment vertical="center"/>
    </xf>
    <xf numFmtId="0" fontId="0" fillId="16" borderId="22" xfId="0" applyFill="1" applyBorder="1" applyAlignment="1">
      <alignment vertical="center"/>
    </xf>
    <xf numFmtId="0" fontId="12" fillId="42" borderId="62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12" fillId="0" borderId="25" xfId="0" applyNumberFormat="1" applyFont="1" applyFill="1" applyBorder="1" applyAlignment="1" applyProtection="1">
      <alignment horizontal="left" vertical="center"/>
      <protection locked="0"/>
    </xf>
    <xf numFmtId="0" fontId="12" fillId="42" borderId="28" xfId="0" applyNumberFormat="1" applyFont="1" applyFill="1" applyBorder="1" applyAlignment="1" applyProtection="1">
      <alignment horizontal="left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0" fillId="42" borderId="49" xfId="0" applyFill="1" applyBorder="1" applyAlignment="1">
      <alignment horizontal="center" vertical="center"/>
    </xf>
    <xf numFmtId="0" fontId="0" fillId="11" borderId="49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4" xfId="0" applyFont="1" applyFill="1" applyBorder="1" applyAlignment="1">
      <alignment vertical="center"/>
    </xf>
    <xf numFmtId="0" fontId="0" fillId="11" borderId="15" xfId="0" applyFont="1" applyFill="1" applyBorder="1" applyAlignment="1">
      <alignment vertical="center"/>
    </xf>
    <xf numFmtId="0" fontId="7" fillId="11" borderId="66" xfId="0" applyNumberFormat="1" applyFont="1" applyFill="1" applyBorder="1" applyAlignment="1" applyProtection="1">
      <alignment horizontal="left" vertical="center"/>
      <protection locked="0"/>
    </xf>
    <xf numFmtId="0" fontId="0" fillId="11" borderId="16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7" fillId="11" borderId="26" xfId="0" applyNumberFormat="1" applyFont="1" applyFill="1" applyBorder="1" applyAlignment="1" applyProtection="1">
      <alignment horizontal="left" vertical="center"/>
      <protection locked="0"/>
    </xf>
    <xf numFmtId="0" fontId="0" fillId="11" borderId="21" xfId="0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0" fillId="11" borderId="22" xfId="0" applyFill="1" applyBorder="1" applyAlignment="1">
      <alignment vertical="center"/>
    </xf>
    <xf numFmtId="49" fontId="0" fillId="11" borderId="16" xfId="0" applyNumberFormat="1" applyFont="1" applyFill="1" applyBorder="1" applyAlignment="1" applyProtection="1">
      <alignment horizontal="center" vertical="center"/>
      <protection locked="0"/>
    </xf>
    <xf numFmtId="0" fontId="0" fillId="11" borderId="21" xfId="0" applyFont="1" applyFill="1" applyBorder="1" applyAlignment="1">
      <alignment vertical="center"/>
    </xf>
    <xf numFmtId="0" fontId="0" fillId="11" borderId="22" xfId="0" applyFont="1" applyFill="1" applyBorder="1" applyAlignment="1">
      <alignment vertical="center"/>
    </xf>
    <xf numFmtId="0" fontId="0" fillId="11" borderId="16" xfId="0" applyFill="1" applyBorder="1" applyAlignment="1">
      <alignment horizontal="center" vertical="center"/>
    </xf>
    <xf numFmtId="49" fontId="0" fillId="11" borderId="21" xfId="0" applyNumberFormat="1" applyFill="1" applyBorder="1" applyAlignment="1" applyProtection="1">
      <alignment horizontal="center" vertical="center"/>
      <protection locked="0"/>
    </xf>
    <xf numFmtId="0" fontId="0" fillId="11" borderId="21" xfId="0" applyFill="1" applyBorder="1" applyAlignment="1" applyProtection="1">
      <alignment vertical="center"/>
      <protection locked="0"/>
    </xf>
    <xf numFmtId="0" fontId="0" fillId="11" borderId="22" xfId="0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/>
    </xf>
    <xf numFmtId="0" fontId="15" fillId="15" borderId="70" xfId="0" applyNumberFormat="1" applyFont="1" applyFill="1" applyBorder="1" applyAlignment="1">
      <alignment horizontal="centerContinuous" vertical="center"/>
    </xf>
    <xf numFmtId="0" fontId="1" fillId="15" borderId="71" xfId="0" applyNumberFormat="1" applyFont="1" applyFill="1" applyBorder="1" applyAlignment="1">
      <alignment horizontal="centerContinuous" vertical="center"/>
    </xf>
    <xf numFmtId="0" fontId="17" fillId="15" borderId="70" xfId="0" applyNumberFormat="1" applyFont="1" applyFill="1" applyBorder="1" applyAlignment="1">
      <alignment horizontal="centerContinuous" vertical="center"/>
    </xf>
    <xf numFmtId="0" fontId="17" fillId="15" borderId="71" xfId="0" applyNumberFormat="1" applyFont="1" applyFill="1" applyBorder="1" applyAlignment="1">
      <alignment horizontal="centerContinuous" vertical="center"/>
    </xf>
    <xf numFmtId="0" fontId="14" fillId="15" borderId="7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Font="1" applyBorder="1" applyAlignment="1">
      <alignment horizontal="center" vertical="center"/>
    </xf>
    <xf numFmtId="0" fontId="7" fillId="0" borderId="6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44"/>
  <sheetViews>
    <sheetView zoomScalePageLayoutView="0" workbookViewId="0" topLeftCell="A1">
      <pane ySplit="705" topLeftCell="A4" activePane="bottomLeft" state="split"/>
      <selection pane="topLeft" activeCell="A1" sqref="A1"/>
      <selection pane="bottomLeft" activeCell="AA7" sqref="AA7"/>
    </sheetView>
  </sheetViews>
  <sheetFormatPr defaultColWidth="11.421875" defaultRowHeight="12.75"/>
  <cols>
    <col min="1" max="1" width="5.421875" style="0" customWidth="1"/>
    <col min="2" max="2" width="5.7109375" style="0" customWidth="1"/>
    <col min="3" max="3" width="15.00390625" style="0" customWidth="1"/>
    <col min="4" max="4" width="12.8515625" style="0" customWidth="1"/>
    <col min="5" max="5" width="15.00390625" style="2" customWidth="1"/>
    <col min="6" max="7" width="3.8515625" style="1" bestFit="1" customWidth="1"/>
    <col min="8" max="8" width="4.7109375" style="1" customWidth="1"/>
    <col min="9" max="9" width="5.140625" style="1" customWidth="1"/>
    <col min="10" max="10" width="5.7109375" style="1" bestFit="1" customWidth="1"/>
    <col min="11" max="11" width="6.00390625" style="1" customWidth="1"/>
    <col min="12" max="12" width="5.28125" style="1" hidden="1" customWidth="1"/>
    <col min="13" max="13" width="4.7109375" style="100" hidden="1" customWidth="1"/>
    <col min="14" max="14" width="4.140625" style="100" hidden="1" customWidth="1"/>
    <col min="15" max="15" width="4.7109375" style="1" customWidth="1"/>
    <col min="16" max="16" width="4.00390625" style="1" bestFit="1" customWidth="1"/>
    <col min="17" max="17" width="3.8515625" style="1" customWidth="1"/>
    <col min="18" max="18" width="5.421875" style="1" customWidth="1"/>
    <col min="19" max="19" width="5.7109375" style="1" bestFit="1" customWidth="1"/>
    <col min="20" max="20" width="5.7109375" style="1" customWidth="1"/>
    <col min="21" max="21" width="5.421875" style="1" hidden="1" customWidth="1"/>
    <col min="22" max="22" width="5.8515625" style="68" hidden="1" customWidth="1"/>
    <col min="23" max="23" width="5.8515625" style="69" hidden="1" customWidth="1"/>
    <col min="24" max="25" width="7.140625" style="4" bestFit="1" customWidth="1"/>
    <col min="26" max="26" width="7.7109375" style="0" customWidth="1"/>
    <col min="27" max="27" width="34.8515625" style="0" customWidth="1"/>
  </cols>
  <sheetData>
    <row r="1" spans="1:27" s="3" customFormat="1" ht="25.5" customHeight="1" thickBot="1">
      <c r="A1" s="125">
        <v>2013</v>
      </c>
      <c r="B1" s="126"/>
      <c r="C1" s="122" t="s">
        <v>326</v>
      </c>
      <c r="D1" s="123" t="s">
        <v>327</v>
      </c>
      <c r="E1" s="124" t="s">
        <v>315</v>
      </c>
      <c r="F1" s="273" t="s">
        <v>614</v>
      </c>
      <c r="G1" s="166" t="s">
        <v>575</v>
      </c>
      <c r="H1" s="174" t="s">
        <v>509</v>
      </c>
      <c r="I1" s="166" t="s">
        <v>55</v>
      </c>
      <c r="J1" s="174" t="s">
        <v>543</v>
      </c>
      <c r="K1" s="166" t="s">
        <v>426</v>
      </c>
      <c r="L1" s="174"/>
      <c r="M1" s="166"/>
      <c r="N1" s="200"/>
      <c r="O1" s="285" t="str">
        <f aca="true" t="shared" si="0" ref="O1:W1">IF(COUNTA(F1)=0,"",F1)</f>
        <v>Uzerche</v>
      </c>
      <c r="P1" s="286" t="str">
        <f t="shared" si="0"/>
        <v>Bonnat</v>
      </c>
      <c r="Q1" s="287" t="str">
        <f t="shared" si="0"/>
        <v>Cauneille</v>
      </c>
      <c r="R1" s="286" t="str">
        <f t="shared" si="0"/>
        <v>Monein</v>
      </c>
      <c r="S1" s="287" t="str">
        <f t="shared" si="0"/>
        <v>Licq</v>
      </c>
      <c r="T1" s="286" t="str">
        <f t="shared" si="0"/>
        <v>Cancon</v>
      </c>
      <c r="U1" s="287">
        <f t="shared" si="0"/>
      </c>
      <c r="V1" s="286">
        <f t="shared" si="0"/>
      </c>
      <c r="W1" s="9">
        <f t="shared" si="0"/>
      </c>
      <c r="X1" s="11" t="s">
        <v>0</v>
      </c>
      <c r="Y1" s="67" t="s">
        <v>503</v>
      </c>
      <c r="Z1" s="188" t="s">
        <v>505</v>
      </c>
      <c r="AA1" s="469" t="s">
        <v>675</v>
      </c>
    </row>
    <row r="2" spans="1:27" s="27" customFormat="1" ht="13.5" customHeight="1">
      <c r="A2" s="143" t="s">
        <v>337</v>
      </c>
      <c r="B2" s="381"/>
      <c r="C2" s="150" t="s">
        <v>230</v>
      </c>
      <c r="D2" s="151" t="s">
        <v>231</v>
      </c>
      <c r="E2" s="162" t="s">
        <v>41</v>
      </c>
      <c r="F2" s="19">
        <v>1</v>
      </c>
      <c r="G2" s="20">
        <v>1</v>
      </c>
      <c r="H2" s="21">
        <v>3</v>
      </c>
      <c r="I2" s="20">
        <v>1</v>
      </c>
      <c r="J2" s="416"/>
      <c r="K2" s="20">
        <v>4</v>
      </c>
      <c r="L2" s="21"/>
      <c r="M2" s="20"/>
      <c r="N2" s="274"/>
      <c r="O2" s="173">
        <f>IF(COUNT(F2)=0,"",VLOOKUP(F2,Pts!$A$2:$B$112,2,FALSE))</f>
        <v>20</v>
      </c>
      <c r="P2" s="23">
        <f>IF(COUNT(G2)=0,"",VLOOKUP(G2,Pts!$A$2:$B$112,2,FALSE))</f>
        <v>20</v>
      </c>
      <c r="Q2" s="24">
        <f>IF(COUNT(H2)=0,"",VLOOKUP(H2,Pts!$A$2:$B$112,2,FALSE))</f>
        <v>15</v>
      </c>
      <c r="R2" s="23">
        <f>IF(COUNT(I2)=0,"",VLOOKUP(I2,Pts!$A$2:$B$112,2,FALSE))</f>
        <v>20</v>
      </c>
      <c r="S2" s="420">
        <v>17</v>
      </c>
      <c r="T2" s="23">
        <f>IF(COUNT(K2)=0,"",VLOOKUP(K2,Pts!$A$2:$B$112,2,FALSE))</f>
        <v>13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 aca="true" t="shared" si="1" ref="X2:X42">SUM(O2:W2)+Z2</f>
        <v>105</v>
      </c>
      <c r="Y2" s="25">
        <f>IF(COUNT(O2:W2)=Pts!$D$1,SUM(O2:W2)-SMALL(O2:W2,1),SUM(O2:W2)+Z2)</f>
        <v>92</v>
      </c>
      <c r="Z2" s="416"/>
      <c r="AA2" s="470"/>
    </row>
    <row r="3" spans="1:26" s="27" customFormat="1" ht="13.5" customHeight="1">
      <c r="A3" s="181" t="s">
        <v>337</v>
      </c>
      <c r="B3" s="375"/>
      <c r="C3" s="376" t="s">
        <v>3</v>
      </c>
      <c r="D3" s="377" t="s">
        <v>4</v>
      </c>
      <c r="E3" s="378" t="s">
        <v>5</v>
      </c>
      <c r="F3" s="43">
        <v>4</v>
      </c>
      <c r="G3" s="44">
        <v>2</v>
      </c>
      <c r="H3" s="21">
        <v>2</v>
      </c>
      <c r="I3" s="44">
        <v>2</v>
      </c>
      <c r="J3" s="21"/>
      <c r="K3" s="20"/>
      <c r="L3" s="45"/>
      <c r="M3" s="44"/>
      <c r="N3" s="102"/>
      <c r="O3" s="22">
        <f>IF(COUNT(F3)=0,"",VLOOKUP(F3,Pts!$A$2:$B$112,2,FALSE))</f>
        <v>13</v>
      </c>
      <c r="P3" s="23">
        <f>IF(COUNT(G3)=0,"",VLOOKUP(G3,Pts!$A$2:$B$112,2,FALSE))</f>
        <v>17</v>
      </c>
      <c r="Q3" s="24">
        <f>IF(COUNT(H3)=0,"",VLOOKUP(H3,Pts!$A$2:$B$112,2,FALSE))</f>
        <v>17</v>
      </c>
      <c r="R3" s="23">
        <f>IF(COUNT(I3)=0,"",VLOOKUP(I3,Pts!$A$2:$B$112,2,FALSE))</f>
        <v>17</v>
      </c>
      <c r="S3" s="24">
        <f>IF(COUNT(J3)=0,"",VLOOKUP(J3,Pts!$A$2:$B$112,2,FALSE))</f>
      </c>
      <c r="T3" s="23">
        <f>IF(COUNT(K3)=0,"",VLOOKUP(K3,Pts!$A$2:$B$112,2,FALSE))</f>
      </c>
      <c r="U3" s="24">
        <f>IF(COUNT(L3)=0,"",VLOOKUP(L3,Pts!$A$2:$B$112,2,FALSE))</f>
      </c>
      <c r="V3" s="23">
        <f>IF(COUNT(M3)=0,"",VLOOKUP(M3,Pts!$A$2:$B$112,2,FALSE))</f>
      </c>
      <c r="W3" s="24">
        <f>IF(COUNT(N3)=0,"",VLOOKUP(N3,Pts!$A$2:$B$112,2,FALSE))</f>
      </c>
      <c r="X3" s="25">
        <f t="shared" si="1"/>
        <v>64</v>
      </c>
      <c r="Y3" s="25">
        <f>IF(COUNT(O3:W3)=Pts!$D$1,SUM(O3:W3)-SMALL(O3:W3,1),SUM(O3:W3)+Z3)</f>
        <v>64</v>
      </c>
      <c r="Z3" s="204"/>
    </row>
    <row r="4" spans="1:26" s="27" customFormat="1" ht="13.5" customHeight="1">
      <c r="A4" s="167" t="s">
        <v>341</v>
      </c>
      <c r="B4" s="48"/>
      <c r="C4" s="49" t="s">
        <v>143</v>
      </c>
      <c r="D4" s="50" t="s">
        <v>144</v>
      </c>
      <c r="E4" s="58" t="s">
        <v>428</v>
      </c>
      <c r="F4" s="19"/>
      <c r="G4" s="20"/>
      <c r="H4" s="21"/>
      <c r="I4" s="20">
        <v>3</v>
      </c>
      <c r="J4" s="21">
        <v>1</v>
      </c>
      <c r="K4" s="20">
        <v>1</v>
      </c>
      <c r="L4" s="21"/>
      <c r="M4" s="20"/>
      <c r="N4" s="101"/>
      <c r="O4" s="173">
        <f>IF(COUNT(F4)=0,"",VLOOKUP(F4,Pts!$A$2:$B$112,2,FALSE))</f>
      </c>
      <c r="P4" s="23">
        <f>IF(COUNT(G4)=0,"",VLOOKUP(G4,Pts!$A$2:$B$112,2,FALSE))</f>
      </c>
      <c r="Q4" s="24">
        <f>IF(COUNT(H4)=0,"",VLOOKUP(H4,Pts!$A$2:$B$112,2,FALSE))</f>
      </c>
      <c r="R4" s="23">
        <f>IF(COUNT(I4)=0,"",VLOOKUP(I4,Pts!$A$2:$B$112,2,FALSE))</f>
        <v>15</v>
      </c>
      <c r="S4" s="24">
        <f>IF(COUNT(J4)=0,"",VLOOKUP(J4,Pts!$A$2:$B$112,2,FALSE))</f>
        <v>20</v>
      </c>
      <c r="T4" s="23">
        <f>IF(COUNT(K4)=0,"",VLOOKUP(K4,Pts!$A$2:$B$112,2,FALSE))</f>
        <v>20</v>
      </c>
      <c r="U4" s="24">
        <f>IF(COUNT(L4)=0,"",VLOOKUP(L4,Pts!$A$2:$B$112,2,FALSE))</f>
      </c>
      <c r="V4" s="23">
        <f>IF(COUNT(M4)=0,"",VLOOKUP(M4,Pts!$A$2:$B$112,2,FALSE))</f>
      </c>
      <c r="W4" s="24">
        <f>IF(COUNT(N4)=0,"",VLOOKUP(N4,Pts!$A$2:$B$112,2,FALSE))</f>
      </c>
      <c r="X4" s="25">
        <f t="shared" si="1"/>
        <v>55</v>
      </c>
      <c r="Y4" s="25">
        <f>IF(COUNT(O4:W4)=Pts!$D$1,SUM(O4:W4)-SMALL(O4:W4,1),SUM(O4:W4)+Z4)</f>
        <v>55</v>
      </c>
      <c r="Z4" s="204"/>
    </row>
    <row r="5" spans="1:26" s="27" customFormat="1" ht="13.5" customHeight="1">
      <c r="A5" s="295" t="s">
        <v>341</v>
      </c>
      <c r="B5" s="237"/>
      <c r="C5" s="238" t="s">
        <v>476</v>
      </c>
      <c r="D5" s="239" t="s">
        <v>117</v>
      </c>
      <c r="E5" s="254" t="s">
        <v>434</v>
      </c>
      <c r="F5" s="19">
        <v>3</v>
      </c>
      <c r="G5" s="20">
        <v>5</v>
      </c>
      <c r="H5" s="21"/>
      <c r="I5" s="20"/>
      <c r="J5" s="416"/>
      <c r="K5" s="20">
        <v>3</v>
      </c>
      <c r="L5" s="21"/>
      <c r="M5" s="20"/>
      <c r="N5" s="101"/>
      <c r="O5" s="173">
        <f>IF(COUNT(F5)=0,"",VLOOKUP(F5,Pts!$A$2:$B$112,2,FALSE))</f>
        <v>15</v>
      </c>
      <c r="P5" s="23">
        <f>IF(COUNT(G5)=0,"",VLOOKUP(G5,Pts!$A$2:$B$112,2,FALSE))</f>
        <v>11</v>
      </c>
      <c r="Q5" s="24">
        <f>IF(COUNT(H5)=0,"",VLOOKUP(H5,Pts!$A$2:$B$112,2,FALSE))</f>
      </c>
      <c r="R5" s="23">
        <f>IF(COUNT(I5)=0,"",VLOOKUP(I5,Pts!$A$2:$B$112,2,FALSE))</f>
      </c>
      <c r="S5" s="422">
        <v>13</v>
      </c>
      <c r="T5" s="23">
        <f>IF(COUNT(K5)=0,"",VLOOKUP(K5,Pts!$A$2:$B$112,2,FALSE))</f>
        <v>15</v>
      </c>
      <c r="U5" s="24">
        <f>IF(COUNT(L5)=0,"",VLOOKUP(L5,Pts!$A$2:$B$112,2,FALSE))</f>
      </c>
      <c r="V5" s="23">
        <f>IF(COUNT(M5)=0,"",VLOOKUP(M5,Pts!$A$2:$B$112,2,FALSE))</f>
      </c>
      <c r="W5" s="24">
        <f>IF(COUNT(N5)=0,"",VLOOKUP(N5,Pts!$A$2:$B$112,2,FALSE))</f>
      </c>
      <c r="X5" s="25">
        <f t="shared" si="1"/>
        <v>54</v>
      </c>
      <c r="Y5" s="25">
        <f>IF(COUNT(O5:W5)=Pts!$D$1,SUM(O5:W5)-SMALL(O5:W5,1),SUM(O5:W5)+Z5)</f>
        <v>54</v>
      </c>
      <c r="Z5" s="418"/>
    </row>
    <row r="6" spans="1:26" s="27" customFormat="1" ht="13.5" customHeight="1">
      <c r="A6" s="295" t="s">
        <v>341</v>
      </c>
      <c r="B6" s="237"/>
      <c r="C6" s="238" t="s">
        <v>343</v>
      </c>
      <c r="D6" s="239" t="s">
        <v>104</v>
      </c>
      <c r="E6" s="254" t="s">
        <v>342</v>
      </c>
      <c r="F6" s="19"/>
      <c r="G6" s="20"/>
      <c r="H6" s="21">
        <v>4</v>
      </c>
      <c r="I6" s="20">
        <v>5</v>
      </c>
      <c r="J6" s="416"/>
      <c r="K6" s="20">
        <v>2</v>
      </c>
      <c r="L6" s="21"/>
      <c r="M6" s="20"/>
      <c r="N6" s="101"/>
      <c r="O6" s="22">
        <f>IF(COUNT(F6)=0,"",VLOOKUP(F6,Pts!$A$2:$B$112,2,FALSE))</f>
      </c>
      <c r="P6" s="23">
        <f>IF(COUNT(G6)=0,"",VLOOKUP(G6,Pts!$A$2:$B$112,2,FALSE))</f>
      </c>
      <c r="Q6" s="24">
        <f>IF(COUNT(H6)=0,"",VLOOKUP(H6,Pts!$A$2:$B$112,2,FALSE))</f>
        <v>13</v>
      </c>
      <c r="R6" s="23">
        <f>IF(COUNT(I6)=0,"",VLOOKUP(I6,Pts!$A$2:$B$112,2,FALSE))</f>
        <v>11</v>
      </c>
      <c r="S6" s="422">
        <v>13</v>
      </c>
      <c r="T6" s="23">
        <f>IF(COUNT(K6)=0,"",VLOOKUP(K6,Pts!$A$2:$B$112,2,FALSE))</f>
        <v>17</v>
      </c>
      <c r="U6" s="24">
        <f>IF(COUNT(L6)=0,"",VLOOKUP(L6,Pts!$A$2:$B$112,2,FALSE))</f>
      </c>
      <c r="V6" s="23">
        <f>IF(COUNT(M6)=0,"",VLOOKUP(M6,Pts!$A$2:$B$112,2,FALSE))</f>
      </c>
      <c r="W6" s="24">
        <f>IF(COUNT(N6)=0,"",VLOOKUP(N6,Pts!$A$2:$B$112,2,FALSE))</f>
      </c>
      <c r="X6" s="25">
        <f t="shared" si="1"/>
        <v>54</v>
      </c>
      <c r="Y6" s="25">
        <f>IF(COUNT(O6:W6)=Pts!$D$1,SUM(O6:W6)-SMALL(O6:W6,1),SUM(O6:W6)+Z6)</f>
        <v>54</v>
      </c>
      <c r="Z6" s="418"/>
    </row>
    <row r="7" spans="1:250" s="80" customFormat="1" ht="13.5" customHeight="1">
      <c r="A7" s="220" t="s">
        <v>340</v>
      </c>
      <c r="B7" s="237"/>
      <c r="C7" s="238" t="s">
        <v>280</v>
      </c>
      <c r="D7" s="239" t="s">
        <v>281</v>
      </c>
      <c r="E7" s="240" t="s">
        <v>428</v>
      </c>
      <c r="F7" s="19">
        <v>5</v>
      </c>
      <c r="G7" s="20"/>
      <c r="H7" s="21">
        <v>5</v>
      </c>
      <c r="I7" s="20">
        <v>7</v>
      </c>
      <c r="J7" s="21">
        <v>6</v>
      </c>
      <c r="K7" s="20">
        <v>6</v>
      </c>
      <c r="L7" s="21"/>
      <c r="M7" s="20"/>
      <c r="N7" s="101"/>
      <c r="O7" s="22">
        <f>IF(COUNT(F7)=0,"",VLOOKUP(F7,Pts!$A$2:$B$112,2,FALSE))</f>
        <v>11</v>
      </c>
      <c r="P7" s="23">
        <f>IF(COUNT(G7)=0,"",VLOOKUP(G7,Pts!$A$2:$B$112,2,FALSE))</f>
      </c>
      <c r="Q7" s="24">
        <f>IF(COUNT(H7)=0,"",VLOOKUP(H7,Pts!$A$2:$B$112,2,FALSE))</f>
        <v>11</v>
      </c>
      <c r="R7" s="23">
        <f>IF(COUNT(I7)=0,"",VLOOKUP(I7,Pts!$A$2:$B$112,2,FALSE))</f>
        <v>9</v>
      </c>
      <c r="S7" s="24">
        <f>IF(COUNT(J7)=0,"",VLOOKUP(J7,Pts!$A$2:$B$112,2,FALSE))</f>
        <v>10</v>
      </c>
      <c r="T7" s="23">
        <f>IF(COUNT(K7)=0,"",VLOOKUP(K7,Pts!$A$2:$B$112,2,FALSE))</f>
        <v>10</v>
      </c>
      <c r="U7" s="24">
        <f>IF(COUNT(L7)=0,"",VLOOKUP(L7,Pts!$A$2:$B$112,2,FALSE))</f>
      </c>
      <c r="V7" s="23">
        <f>IF(COUNT(M7)=0,"",VLOOKUP(M7,Pts!$A$2:$B$112,2,FALSE))</f>
      </c>
      <c r="W7" s="24">
        <f>IF(COUNT(N7)=0,"",VLOOKUP(N7,Pts!$A$2:$B$112,2,FALSE))</f>
      </c>
      <c r="X7" s="25">
        <f t="shared" si="1"/>
        <v>51</v>
      </c>
      <c r="Y7" s="25">
        <f>IF(COUNT(O7:W7)=Pts!$D$1,SUM(O7:W7)-SMALL(O7:W7,1),SUM(O7:W7)+Z7)</f>
        <v>51</v>
      </c>
      <c r="Z7" s="204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</row>
    <row r="8" spans="1:250" s="80" customFormat="1" ht="13.5" customHeight="1">
      <c r="A8" s="220" t="s">
        <v>340</v>
      </c>
      <c r="B8" s="221" t="s">
        <v>50</v>
      </c>
      <c r="C8" s="222" t="s">
        <v>301</v>
      </c>
      <c r="D8" s="223" t="s">
        <v>302</v>
      </c>
      <c r="E8" s="224" t="s">
        <v>386</v>
      </c>
      <c r="F8" s="19">
        <v>7</v>
      </c>
      <c r="G8" s="20">
        <v>3</v>
      </c>
      <c r="H8" s="21">
        <v>8</v>
      </c>
      <c r="I8" s="20">
        <v>16</v>
      </c>
      <c r="J8" s="21">
        <v>8</v>
      </c>
      <c r="K8" s="20">
        <v>9</v>
      </c>
      <c r="L8" s="21"/>
      <c r="M8" s="20"/>
      <c r="N8" s="101"/>
      <c r="O8" s="22">
        <f>IF(COUNT(F8)=0,"",VLOOKUP(F8,Pts!$A$2:$B$112,2,FALSE))</f>
        <v>9</v>
      </c>
      <c r="P8" s="23">
        <f>IF(COUNT(G8)=0,"",VLOOKUP(G8,Pts!$A$2:$B$112,2,FALSE))</f>
        <v>15</v>
      </c>
      <c r="Q8" s="24">
        <f>IF(COUNT(H8)=0,"",VLOOKUP(H8,Pts!$A$2:$B$112,2,FALSE))</f>
        <v>8</v>
      </c>
      <c r="R8" s="23">
        <f>IF(COUNT(I8)=0,"",VLOOKUP(I8,Pts!$A$2:$B$112,2,FALSE))</f>
        <v>1</v>
      </c>
      <c r="S8" s="339">
        <f>IF(COUNT(J8)=0,"",VLOOKUP(J8,Pts!$A$2:$B$112,2,FALSE))</f>
        <v>8</v>
      </c>
      <c r="T8" s="23">
        <f>IF(COUNT(K8)=0,"",VLOOKUP(K8,Pts!$A$2:$B$112,2,FALSE))</f>
        <v>7</v>
      </c>
      <c r="U8" s="24">
        <f>IF(COUNT(L8)=0,"",VLOOKUP(L8,Pts!$A$2:$B$112,2,FALSE))</f>
      </c>
      <c r="V8" s="23">
        <f>IF(COUNT(M8)=0,"",VLOOKUP(M8,Pts!$A$2:$B$112,2,FALSE))</f>
      </c>
      <c r="W8" s="24">
        <f>IF(COUNT(N8)=0,"",VLOOKUP(N8,Pts!$A$2:$B$112,2,FALSE))</f>
      </c>
      <c r="X8" s="25">
        <f t="shared" si="1"/>
        <v>48</v>
      </c>
      <c r="Y8" s="25">
        <f>IF(COUNT(O8:W8)=Pts!$D$1,SUM(O8:W8)-SMALL(O8:W8,1),SUM(O8:W8)+Z8)</f>
        <v>47</v>
      </c>
      <c r="Z8" s="204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</row>
    <row r="9" spans="1:250" s="80" customFormat="1" ht="13.5" customHeight="1">
      <c r="A9" s="220" t="s">
        <v>340</v>
      </c>
      <c r="B9" s="234" t="s">
        <v>50</v>
      </c>
      <c r="C9" s="235" t="s">
        <v>492</v>
      </c>
      <c r="D9" s="236" t="s">
        <v>376</v>
      </c>
      <c r="E9" s="224" t="s">
        <v>28</v>
      </c>
      <c r="F9" s="19">
        <v>6</v>
      </c>
      <c r="G9" s="20"/>
      <c r="H9" s="21">
        <v>6</v>
      </c>
      <c r="I9" s="20">
        <v>10</v>
      </c>
      <c r="J9" s="416"/>
      <c r="K9" s="20">
        <v>5</v>
      </c>
      <c r="L9" s="21"/>
      <c r="M9" s="20"/>
      <c r="N9" s="101"/>
      <c r="O9" s="22">
        <f>IF(COUNT(F9)=0,"",VLOOKUP(F9,Pts!$A$2:$B$112,2,FALSE))</f>
        <v>10</v>
      </c>
      <c r="P9" s="23">
        <f>IF(COUNT(G9)=0,"",VLOOKUP(G9,Pts!$A$2:$B$112,2,FALSE))</f>
      </c>
      <c r="Q9" s="24">
        <f>IF(COUNT(H9)=0,"",VLOOKUP(H9,Pts!$A$2:$B$112,2,FALSE))</f>
        <v>10</v>
      </c>
      <c r="R9" s="23">
        <f>IF(COUNT(I9)=0,"",VLOOKUP(I9,Pts!$A$2:$B$112,2,FALSE))</f>
        <v>6</v>
      </c>
      <c r="S9" s="420">
        <v>9</v>
      </c>
      <c r="T9" s="23">
        <f>IF(COUNT(K9)=0,"",VLOOKUP(K9,Pts!$A$2:$B$112,2,FALSE))</f>
        <v>11</v>
      </c>
      <c r="U9" s="24">
        <f>IF(COUNT(L9)=0,"",VLOOKUP(L9,Pts!$A$2:$B$112,2,FALSE))</f>
      </c>
      <c r="V9" s="23">
        <f>IF(COUNT(M9)=0,"",VLOOKUP(M9,Pts!$A$2:$B$112,2,FALSE))</f>
      </c>
      <c r="W9" s="24">
        <f>IF(COUNT(N9)=0,"",VLOOKUP(N9,Pts!$A$2:$B$112,2,FALSE))</f>
      </c>
      <c r="X9" s="25">
        <f t="shared" si="1"/>
        <v>46</v>
      </c>
      <c r="Y9" s="25">
        <f>IF(COUNT(O9:W9)=Pts!$D$1,SUM(O9:W9)-SMALL(O9:W9,1),SUM(O9:W9)+Z9)</f>
        <v>46</v>
      </c>
      <c r="Z9" s="416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</row>
    <row r="10" spans="1:250" s="27" customFormat="1" ht="13.5" customHeight="1">
      <c r="A10" s="295" t="s">
        <v>340</v>
      </c>
      <c r="B10" s="263" t="s">
        <v>50</v>
      </c>
      <c r="C10" s="238" t="s">
        <v>251</v>
      </c>
      <c r="D10" s="265" t="s">
        <v>217</v>
      </c>
      <c r="E10" s="254" t="s">
        <v>121</v>
      </c>
      <c r="F10" s="19">
        <v>2</v>
      </c>
      <c r="G10" s="20"/>
      <c r="H10" s="21">
        <v>1</v>
      </c>
      <c r="I10" s="20">
        <v>8</v>
      </c>
      <c r="J10" s="21"/>
      <c r="K10" s="20"/>
      <c r="L10" s="21"/>
      <c r="M10" s="20"/>
      <c r="N10" s="101"/>
      <c r="O10" s="22">
        <f>IF(COUNT(F10)=0,"",VLOOKUP(F10,Pts!$A$2:$B$112,2,FALSE))</f>
        <v>17</v>
      </c>
      <c r="P10" s="23">
        <f>IF(COUNT(G10)=0,"",VLOOKUP(G10,Pts!$A$2:$B$112,2,FALSE))</f>
      </c>
      <c r="Q10" s="24">
        <f>IF(COUNT(H10)=0,"",VLOOKUP(H10,Pts!$A$2:$B$112,2,FALSE))</f>
        <v>20</v>
      </c>
      <c r="R10" s="23">
        <f>IF(COUNT(I10)=0,"",VLOOKUP(I10,Pts!$A$2:$B$112,2,FALSE))</f>
        <v>8</v>
      </c>
      <c r="S10" s="339">
        <f>IF(COUNT(J10)=0,"",VLOOKUP(J10,Pts!$A$2:$B$112,2,FALSE))</f>
      </c>
      <c r="T10" s="23">
        <f>IF(COUNT(K10)=0,"",VLOOKUP(K10,Pts!$A$2:$B$112,2,FALSE))</f>
      </c>
      <c r="U10" s="24">
        <f>IF(COUNT(L10)=0,"",VLOOKUP(L10,Pts!$A$2:$B$112,2,FALSE))</f>
      </c>
      <c r="V10" s="23">
        <f>IF(COUNT(M10)=0,"",VLOOKUP(M10,Pts!$A$2:$B$112,2,FALSE))</f>
      </c>
      <c r="W10" s="24">
        <f>IF(COUNT(N10)=0,"",VLOOKUP(N10,Pts!$A$2:$B$112,2,FALSE))</f>
      </c>
      <c r="X10" s="25">
        <f t="shared" si="1"/>
        <v>45</v>
      </c>
      <c r="Y10" s="25">
        <f>IF(COUNT(O10:W10)=Pts!$D$1,SUM(O10:W10)-SMALL(O10:W10,1),SUM(O10:W10)+Z10)</f>
        <v>45</v>
      </c>
      <c r="Z10" s="139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</row>
    <row r="11" spans="1:250" s="80" customFormat="1" ht="13.5" customHeight="1">
      <c r="A11" s="70" t="s">
        <v>674</v>
      </c>
      <c r="B11" s="40"/>
      <c r="C11" s="41" t="s">
        <v>12</v>
      </c>
      <c r="D11" s="42" t="s">
        <v>13</v>
      </c>
      <c r="E11" s="99" t="s">
        <v>8</v>
      </c>
      <c r="F11" s="19">
        <v>13</v>
      </c>
      <c r="G11" s="20">
        <v>7</v>
      </c>
      <c r="H11" s="21"/>
      <c r="I11" s="20"/>
      <c r="J11" s="21">
        <v>2</v>
      </c>
      <c r="K11" s="20">
        <v>16</v>
      </c>
      <c r="L11" s="21"/>
      <c r="M11" s="20"/>
      <c r="N11" s="101"/>
      <c r="O11" s="22">
        <f>IF(COUNT(F11)=0,"",VLOOKUP(F11,Pts!$A$2:$B$112,2,FALSE))</f>
        <v>3</v>
      </c>
      <c r="P11" s="23">
        <f>IF(COUNT(G11)=0,"",VLOOKUP(G11,Pts!$A$2:$B$112,2,FALSE))</f>
        <v>9</v>
      </c>
      <c r="Q11" s="24">
        <f>IF(COUNT(H11)=0,"",VLOOKUP(H11,Pts!$A$2:$B$112,2,FALSE))</f>
      </c>
      <c r="R11" s="23">
        <f>IF(COUNT(I11)=0,"",VLOOKUP(I11,Pts!$A$2:$B$112,2,FALSE))</f>
      </c>
      <c r="S11" s="24">
        <f>IF(COUNT(J11)=0,"",VLOOKUP(J11,Pts!$A$2:$B$112,2,FALSE))</f>
        <v>17</v>
      </c>
      <c r="T11" s="23">
        <f>IF(COUNT(K11)=0,"",VLOOKUP(K11,Pts!$A$2:$B$112,2,FALSE))</f>
        <v>1</v>
      </c>
      <c r="U11" s="24">
        <f>IF(COUNT(L11)=0,"",VLOOKUP(L11,Pts!$A$2:$B$112,2,FALSE))</f>
      </c>
      <c r="V11" s="23">
        <f>IF(COUNT(M11)=0,"",VLOOKUP(M11,Pts!$A$2:$B$112,2,FALSE))</f>
      </c>
      <c r="W11" s="24">
        <f>IF(COUNT(N11)=0,"",VLOOKUP(N11,Pts!$A$2:$B$112,2,FALSE))</f>
      </c>
      <c r="X11" s="25">
        <f t="shared" si="1"/>
        <v>30</v>
      </c>
      <c r="Y11" s="25">
        <f>IF(COUNT(O11:W11)=Pts!$D$1,SUM(O11:W11)-SMALL(O11:W11,1),SUM(O11:W11)+Z11)</f>
        <v>30</v>
      </c>
      <c r="Z11" s="421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</row>
    <row r="12" spans="1:250" s="80" customFormat="1" ht="13.5" customHeight="1">
      <c r="A12" s="241" t="s">
        <v>340</v>
      </c>
      <c r="B12" s="234" t="s">
        <v>50</v>
      </c>
      <c r="C12" s="235" t="s">
        <v>442</v>
      </c>
      <c r="D12" s="236" t="s">
        <v>126</v>
      </c>
      <c r="E12" s="224" t="s">
        <v>613</v>
      </c>
      <c r="F12" s="19">
        <v>8</v>
      </c>
      <c r="G12" s="20"/>
      <c r="H12" s="21">
        <v>7</v>
      </c>
      <c r="I12" s="20">
        <v>9</v>
      </c>
      <c r="J12" s="21"/>
      <c r="K12" s="20">
        <v>10</v>
      </c>
      <c r="L12" s="21"/>
      <c r="M12" s="20"/>
      <c r="N12" s="101"/>
      <c r="O12" s="22">
        <f>IF(COUNT(F12)=0,"",VLOOKUP(F12,Pts!$A$2:$B$112,2,FALSE))</f>
        <v>8</v>
      </c>
      <c r="P12" s="23">
        <f>IF(COUNT(G12)=0,"",VLOOKUP(G12,Pts!$A$2:$B$112,2,FALSE))</f>
      </c>
      <c r="Q12" s="24">
        <f>IF(COUNT(H12)=0,"",VLOOKUP(H12,Pts!$A$2:$B$112,2,FALSE))</f>
        <v>9</v>
      </c>
      <c r="R12" s="23">
        <f>IF(COUNT(I12)=0,"",VLOOKUP(I12,Pts!$A$2:$B$112,2,FALSE))</f>
        <v>7</v>
      </c>
      <c r="S12" s="24">
        <f>IF(COUNT(J12)=0,"",VLOOKUP(J12,Pts!$A$2:$B$112,2,FALSE))</f>
      </c>
      <c r="T12" s="23">
        <f>IF(COUNT(K12)=0,"",VLOOKUP(K12,Pts!$A$2:$B$112,2,FALSE))</f>
        <v>6</v>
      </c>
      <c r="U12" s="24">
        <f>IF(COUNT(L12)=0,"",VLOOKUP(L12,Pts!$A$2:$B$112,2,FALSE))</f>
      </c>
      <c r="V12" s="23">
        <f>IF(COUNT(M12)=0,"",VLOOKUP(M12,Pts!$A$2:$B$112,2,FALSE))</f>
      </c>
      <c r="W12" s="24">
        <f>IF(COUNT(N12)=0,"",VLOOKUP(N12,Pts!$A$2:$B$112,2,FALSE))</f>
      </c>
      <c r="X12" s="25">
        <f t="shared" si="1"/>
        <v>30</v>
      </c>
      <c r="Y12" s="25">
        <f>IF(COUNT(O12:W12)=Pts!$D$1,SUM(O12:W12)-SMALL(O12:W12,1),SUM(O12:W12)+Z12)</f>
        <v>30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</row>
    <row r="13" spans="1:250" s="27" customFormat="1" ht="13.5" customHeight="1">
      <c r="A13" s="293" t="s">
        <v>672</v>
      </c>
      <c r="B13" s="260"/>
      <c r="C13" s="261" t="s">
        <v>442</v>
      </c>
      <c r="D13" s="262" t="s">
        <v>332</v>
      </c>
      <c r="E13" s="254" t="s">
        <v>613</v>
      </c>
      <c r="F13" s="19">
        <v>9</v>
      </c>
      <c r="G13" s="20"/>
      <c r="H13" s="21">
        <v>12</v>
      </c>
      <c r="I13" s="20">
        <v>12</v>
      </c>
      <c r="J13" s="21"/>
      <c r="K13" s="20">
        <v>8</v>
      </c>
      <c r="L13" s="21"/>
      <c r="M13" s="20"/>
      <c r="N13" s="101"/>
      <c r="O13" s="22">
        <f>IF(COUNT(F13)=0,"",VLOOKUP(F13,Pts!$A$2:$B$112,2,FALSE))</f>
        <v>7</v>
      </c>
      <c r="P13" s="23">
        <f>IF(COUNT(G13)=0,"",VLOOKUP(G13,Pts!$A$2:$B$112,2,FALSE))</f>
      </c>
      <c r="Q13" s="24">
        <f>IF(COUNT(H13)=0,"",VLOOKUP(H13,Pts!$A$2:$B$112,2,FALSE))</f>
        <v>4</v>
      </c>
      <c r="R13" s="23">
        <f>IF(COUNT(I13)=0,"",VLOOKUP(I13,Pts!$A$2:$B$112,2,FALSE))</f>
        <v>4</v>
      </c>
      <c r="S13" s="24">
        <f>IF(COUNT(J13)=0,"",VLOOKUP(J13,Pts!$A$2:$B$112,2,FALSE))</f>
      </c>
      <c r="T13" s="23">
        <f>IF(COUNT(K13)=0,"",VLOOKUP(K13,Pts!$A$2:$B$112,2,FALSE))</f>
        <v>8</v>
      </c>
      <c r="U13" s="24">
        <f>IF(COUNT(L13)=0,"",VLOOKUP(L13,Pts!$A$2:$B$112,2,FALSE))</f>
      </c>
      <c r="V13" s="23">
        <f>IF(COUNT(M13)=0,"",VLOOKUP(M13,Pts!$A$2:$B$112,2,FALSE))</f>
      </c>
      <c r="W13" s="24">
        <f>IF(COUNT(N13)=0,"",VLOOKUP(N13,Pts!$A$2:$B$112,2,FALSE))</f>
      </c>
      <c r="X13" s="25">
        <f t="shared" si="1"/>
        <v>23</v>
      </c>
      <c r="Y13" s="25">
        <f>IF(COUNT(O13:W13)=Pts!$D$1,SUM(O13:W13)-SMALL(O13:W13,1),SUM(O13:W13)+Z13)</f>
        <v>23</v>
      </c>
      <c r="Z13" s="21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</row>
    <row r="14" spans="1:250" s="27" customFormat="1" ht="13.5" customHeight="1">
      <c r="A14" s="293" t="s">
        <v>341</v>
      </c>
      <c r="B14" s="263" t="s">
        <v>50</v>
      </c>
      <c r="C14" s="264" t="s">
        <v>507</v>
      </c>
      <c r="D14" s="265" t="s">
        <v>508</v>
      </c>
      <c r="E14" s="224" t="s">
        <v>121</v>
      </c>
      <c r="F14" s="19">
        <v>10</v>
      </c>
      <c r="G14" s="20">
        <v>4</v>
      </c>
      <c r="H14" s="21"/>
      <c r="I14" s="20"/>
      <c r="J14" s="21"/>
      <c r="K14" s="20"/>
      <c r="L14" s="21"/>
      <c r="M14" s="20"/>
      <c r="N14" s="101"/>
      <c r="O14" s="22">
        <f>IF(COUNT(F14)=0,"",VLOOKUP(F14,Pts!$A$2:$B$112,2,FALSE))</f>
        <v>6</v>
      </c>
      <c r="P14" s="23">
        <f>IF(COUNT(G14)=0,"",VLOOKUP(G14,Pts!$A$2:$B$112,2,FALSE))</f>
        <v>13</v>
      </c>
      <c r="Q14" s="24">
        <f>IF(COUNT(H14)=0,"",VLOOKUP(H14,Pts!$A$2:$B$112,2,FALSE))</f>
      </c>
      <c r="R14" s="23">
        <f>IF(COUNT(I14)=0,"",VLOOKUP(I14,Pts!$A$2:$B$112,2,FALSE))</f>
      </c>
      <c r="S14" s="24">
        <f>IF(COUNT(J14)=0,"",VLOOKUP(J14,Pts!$A$2:$B$112,2,FALSE))</f>
      </c>
      <c r="T14" s="23">
        <f>IF(COUNT(K14)=0,"",VLOOKUP(K14,Pts!$A$2:$B$112,2,FALSE))</f>
      </c>
      <c r="U14" s="24">
        <f>IF(COUNT(L14)=0,"",VLOOKUP(L14,Pts!$A$2:$B$112,2,FALSE))</f>
      </c>
      <c r="V14" s="23">
        <f>IF(COUNT(M14)=0,"",VLOOKUP(M14,Pts!$A$2:$B$112,2,FALSE))</f>
      </c>
      <c r="W14" s="24">
        <f>IF(COUNT(N14)=0,"",VLOOKUP(N14,Pts!$A$2:$B$112,2,FALSE))</f>
      </c>
      <c r="X14" s="25">
        <f t="shared" si="1"/>
        <v>19</v>
      </c>
      <c r="Y14" s="25">
        <f>IF(COUNT(O14:W14)=Pts!$D$1,SUM(O14:W14)-SMALL(O14:W14,1),SUM(O14:W14))</f>
        <v>19</v>
      </c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</row>
    <row r="15" spans="1:250" s="80" customFormat="1" ht="13.5" customHeight="1">
      <c r="A15" s="28"/>
      <c r="B15" s="48" t="s">
        <v>16</v>
      </c>
      <c r="C15" s="49" t="s">
        <v>427</v>
      </c>
      <c r="D15" s="50" t="s">
        <v>389</v>
      </c>
      <c r="E15" s="58" t="s">
        <v>386</v>
      </c>
      <c r="F15" s="19">
        <v>15</v>
      </c>
      <c r="G15" s="20">
        <v>6</v>
      </c>
      <c r="H15" s="21">
        <v>11</v>
      </c>
      <c r="I15" s="20">
        <v>17</v>
      </c>
      <c r="J15" s="21"/>
      <c r="K15" s="20">
        <v>14</v>
      </c>
      <c r="L15" s="21"/>
      <c r="M15" s="20"/>
      <c r="N15" s="101"/>
      <c r="O15" s="173">
        <f>IF(COUNT(F15)=0,"",VLOOKUP(F15,Pts!$A$2:$B$112,2,FALSE))</f>
        <v>1</v>
      </c>
      <c r="P15" s="23">
        <f>IF(COUNT(G15)=0,"",VLOOKUP(G15,Pts!$A$2:$B$112,2,FALSE))</f>
        <v>10</v>
      </c>
      <c r="Q15" s="24">
        <f>IF(COUNT(H15)=0,"",VLOOKUP(H15,Pts!$A$2:$B$112,2,FALSE))</f>
        <v>5</v>
      </c>
      <c r="R15" s="23">
        <f>IF(COUNT(I15)=0,"",VLOOKUP(I15,Pts!$A$2:$B$112,2,FALSE))</f>
        <v>1</v>
      </c>
      <c r="S15" s="24">
        <f>IF(COUNT(J15)=0,"",VLOOKUP(J15,Pts!$A$2:$B$112,2,FALSE))</f>
      </c>
      <c r="T15" s="23">
        <f>IF(COUNT(K15)=0,"",VLOOKUP(K15,Pts!$A$2:$B$112,2,FALSE))</f>
        <v>2</v>
      </c>
      <c r="U15" s="24">
        <f>IF(COUNT(L15)=0,"",VLOOKUP(L15,Pts!$A$2:$B$112,2,FALSE))</f>
      </c>
      <c r="V15" s="23">
        <f>IF(COUNT(M15)=0,"",VLOOKUP(M15,Pts!$A$2:$B$112,2,FALSE))</f>
      </c>
      <c r="W15" s="24">
        <f>IF(COUNT(N15)=0,"",VLOOKUP(N15,Pts!$A$2:$B$112,2,FALSE))</f>
      </c>
      <c r="X15" s="25">
        <f t="shared" si="1"/>
        <v>19</v>
      </c>
      <c r="Y15" s="25">
        <f>IF(COUNT(O15:W15)=Pts!$D$1,SUM(O15:W15)-SMALL(O15:W15,1),SUM(O15:W15)+Z15)</f>
        <v>19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</row>
    <row r="16" spans="1:250" s="27" customFormat="1" ht="13.5" customHeight="1">
      <c r="A16" s="29" t="s">
        <v>341</v>
      </c>
      <c r="B16" s="33"/>
      <c r="C16" s="31" t="s">
        <v>65</v>
      </c>
      <c r="D16" s="32" t="s">
        <v>66</v>
      </c>
      <c r="E16" s="58" t="s">
        <v>41</v>
      </c>
      <c r="F16" s="19"/>
      <c r="G16" s="20"/>
      <c r="H16" s="21"/>
      <c r="I16" s="20">
        <v>11</v>
      </c>
      <c r="J16" s="21">
        <v>4</v>
      </c>
      <c r="K16" s="20"/>
      <c r="L16" s="21"/>
      <c r="M16" s="20"/>
      <c r="N16" s="101"/>
      <c r="O16" s="22">
        <f>IF(COUNT(F16)=0,"",VLOOKUP(F16,Pts!$A$2:$B$112,2,FALSE))</f>
      </c>
      <c r="P16" s="23">
        <f>IF(COUNT(G16)=0,"",VLOOKUP(G16,Pts!$A$2:$B$112,2,FALSE))</f>
      </c>
      <c r="Q16" s="24">
        <f>IF(COUNT(H16)=0,"",VLOOKUP(H16,Pts!$A$2:$B$112,2,FALSE))</f>
      </c>
      <c r="R16" s="23">
        <f>IF(COUNT(I16)=0,"",VLOOKUP(I16,Pts!$A$2:$B$112,2,FALSE))</f>
        <v>5</v>
      </c>
      <c r="S16" s="24">
        <f>IF(COUNT(J16)=0,"",VLOOKUP(J16,Pts!$A$2:$B$112,2,FALSE))</f>
        <v>13</v>
      </c>
      <c r="T16" s="23">
        <f>IF(COUNT(K16)=0,"",VLOOKUP(K16,Pts!$A$2:$B$112,2,FALSE))</f>
      </c>
      <c r="U16" s="24">
        <f>IF(COUNT(L16)=0,"",VLOOKUP(L16,Pts!$A$2:$B$112,2,FALSE))</f>
      </c>
      <c r="V16" s="23">
        <f>IF(COUNT(M16)=0,"",VLOOKUP(M16,Pts!$A$2:$B$112,2,FALSE))</f>
      </c>
      <c r="W16" s="24">
        <f>IF(COUNT(N16)=0,"",VLOOKUP(N16,Pts!$A$2:$B$112,2,FALSE))</f>
      </c>
      <c r="X16" s="25">
        <f t="shared" si="1"/>
        <v>18</v>
      </c>
      <c r="Y16" s="25">
        <f>IF(COUNT(O16:W16)=Pts!$D$1,SUM(O16:W16)-SMALL(O16:W16,1),SUM(O16:W16)+Z16)</f>
        <v>18</v>
      </c>
      <c r="Z16" s="219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</row>
    <row r="17" spans="1:26" s="27" customFormat="1" ht="13.5" customHeight="1">
      <c r="A17" s="220" t="s">
        <v>337</v>
      </c>
      <c r="B17" s="237"/>
      <c r="C17" s="267" t="s">
        <v>506</v>
      </c>
      <c r="D17" s="268" t="s">
        <v>32</v>
      </c>
      <c r="E17" s="224" t="s">
        <v>8</v>
      </c>
      <c r="F17" s="19"/>
      <c r="G17" s="20"/>
      <c r="H17" s="21">
        <v>16</v>
      </c>
      <c r="I17" s="20">
        <v>22</v>
      </c>
      <c r="J17" s="21">
        <v>3</v>
      </c>
      <c r="K17" s="20">
        <v>19</v>
      </c>
      <c r="L17" s="21"/>
      <c r="M17" s="20"/>
      <c r="N17" s="101"/>
      <c r="O17" s="22">
        <f>IF(COUNT(F17)=0,"",VLOOKUP(F17,Pts!$A$2:$B$112,2,FALSE))</f>
      </c>
      <c r="P17" s="23">
        <f>IF(COUNT(G17)=0,"",VLOOKUP(G17,Pts!$A$2:$B$112,2,FALSE))</f>
      </c>
      <c r="Q17" s="24">
        <f>IF(COUNT(H17)=0,"",VLOOKUP(H17,Pts!$A$2:$B$112,2,FALSE))</f>
        <v>1</v>
      </c>
      <c r="R17" s="23">
        <f>IF(COUNT(I17)=0,"",VLOOKUP(I17,Pts!$A$2:$B$112,2,FALSE))</f>
        <v>1</v>
      </c>
      <c r="S17" s="24">
        <f>IF(COUNT(J17)=0,"",VLOOKUP(J17,Pts!$A$2:$B$112,2,FALSE))</f>
        <v>15</v>
      </c>
      <c r="T17" s="23">
        <f>IF(COUNT(K17)=0,"",VLOOKUP(K17,Pts!$A$2:$B$112,2,FALSE))</f>
        <v>1</v>
      </c>
      <c r="U17" s="24">
        <f>IF(COUNT(L17)=0,"",VLOOKUP(L17,Pts!$A$2:$B$112,2,FALSE))</f>
      </c>
      <c r="V17" s="23">
        <f>IF(COUNT(M17)=0,"",VLOOKUP(M17,Pts!$A$2:$B$112,2,FALSE))</f>
      </c>
      <c r="W17" s="24">
        <f>IF(COUNT(N17)=0,"",VLOOKUP(N17,Pts!$A$2:$B$112,2,FALSE))</f>
      </c>
      <c r="X17" s="25">
        <f t="shared" si="1"/>
        <v>18</v>
      </c>
      <c r="Y17" s="25">
        <f>IF(COUNT(O17:W17)=Pts!$D$1,SUM(O17:W17)-SMALL(O17:W17,1),SUM(O17:W17)+Z17)</f>
        <v>18</v>
      </c>
      <c r="Z17" s="80"/>
    </row>
    <row r="18" spans="1:250" s="80" customFormat="1" ht="13.5" customHeight="1">
      <c r="A18" s="220" t="s">
        <v>337</v>
      </c>
      <c r="B18" s="237"/>
      <c r="C18" s="238" t="s">
        <v>544</v>
      </c>
      <c r="D18" s="239" t="s">
        <v>289</v>
      </c>
      <c r="E18" s="224" t="s">
        <v>41</v>
      </c>
      <c r="F18" s="19">
        <v>12</v>
      </c>
      <c r="G18" s="20"/>
      <c r="H18" s="21"/>
      <c r="I18" s="20">
        <v>6</v>
      </c>
      <c r="J18" s="21"/>
      <c r="K18" s="20">
        <v>12</v>
      </c>
      <c r="L18" s="21"/>
      <c r="M18" s="20"/>
      <c r="N18" s="101"/>
      <c r="O18" s="173">
        <f>IF(COUNT(F18)=0,"",VLOOKUP(F18,Pts!$A$2:$B$112,2,FALSE))</f>
        <v>4</v>
      </c>
      <c r="P18" s="23">
        <f>IF(COUNT(G18)=0,"",VLOOKUP(G18,Pts!$A$2:$B$112,2,FALSE))</f>
      </c>
      <c r="Q18" s="24">
        <f>IF(COUNT(H18)=0,"",VLOOKUP(H18,Pts!$A$2:$B$112,2,FALSE))</f>
      </c>
      <c r="R18" s="23">
        <f>IF(COUNT(I18)=0,"",VLOOKUP(I18,Pts!$A$2:$B$112,2,FALSE))</f>
        <v>10</v>
      </c>
      <c r="S18" s="24">
        <f>IF(COUNT(J18)=0,"",VLOOKUP(J18,Pts!$A$2:$B$112,2,FALSE))</f>
      </c>
      <c r="T18" s="23">
        <f>IF(COUNT(K18)=0,"",VLOOKUP(K18,Pts!$A$2:$B$112,2,FALSE))</f>
        <v>4</v>
      </c>
      <c r="U18" s="24">
        <f>IF(COUNT(L18)=0,"",VLOOKUP(L18,Pts!$A$2:$B$112,2,FALSE))</f>
      </c>
      <c r="V18" s="23">
        <f>IF(COUNT(M18)=0,"",VLOOKUP(M18,Pts!$A$2:$B$112,2,FALSE))</f>
      </c>
      <c r="W18" s="24">
        <f>IF(COUNT(N18)=0,"",VLOOKUP(N18,Pts!$A$2:$B$112,2,FALSE))</f>
      </c>
      <c r="X18" s="25">
        <f t="shared" si="1"/>
        <v>18</v>
      </c>
      <c r="Y18" s="25">
        <f>IF(COUNT(O18:W18)=Pts!$D$1,SUM(O18:W18)-SMALL(O18:W18,1),SUM(O18:W18)+Z18)</f>
        <v>18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</row>
    <row r="19" spans="1:26" s="27" customFormat="1" ht="13.5" customHeight="1">
      <c r="A19" s="220"/>
      <c r="B19" s="221" t="s">
        <v>16</v>
      </c>
      <c r="C19" s="222" t="s">
        <v>232</v>
      </c>
      <c r="D19" s="223" t="s">
        <v>233</v>
      </c>
      <c r="E19" s="224" t="s">
        <v>53</v>
      </c>
      <c r="F19" s="19">
        <v>11</v>
      </c>
      <c r="G19" s="20"/>
      <c r="H19" s="21"/>
      <c r="I19" s="20">
        <v>18</v>
      </c>
      <c r="J19" s="21">
        <v>5</v>
      </c>
      <c r="K19" s="20"/>
      <c r="L19" s="21"/>
      <c r="M19" s="20"/>
      <c r="N19" s="101"/>
      <c r="O19" s="173">
        <f>IF(COUNT(F19)=0,"",VLOOKUP(F19,Pts!$A$2:$B$112,2,FALSE))</f>
        <v>5</v>
      </c>
      <c r="P19" s="23">
        <f>IF(COUNT(G19)=0,"",VLOOKUP(G19,Pts!$A$2:$B$112,2,FALSE))</f>
      </c>
      <c r="Q19" s="24">
        <f>IF(COUNT(H19)=0,"",VLOOKUP(H19,Pts!$A$2:$B$112,2,FALSE))</f>
      </c>
      <c r="R19" s="23">
        <f>IF(COUNT(I19)=0,"",VLOOKUP(I19,Pts!$A$2:$B$112,2,FALSE))</f>
        <v>1</v>
      </c>
      <c r="S19" s="24">
        <f>IF(COUNT(J19)=0,"",VLOOKUP(J19,Pts!$A$2:$B$112,2,FALSE))</f>
        <v>11</v>
      </c>
      <c r="T19" s="23">
        <f>IF(COUNT(K19)=0,"",VLOOKUP(K19,Pts!$A$2:$B$112,2,FALSE))</f>
      </c>
      <c r="U19" s="24">
        <f>IF(COUNT(L19)=0,"",VLOOKUP(L19,Pts!$A$2:$B$112,2,FALSE))</f>
      </c>
      <c r="V19" s="23">
        <f>IF(COUNT(M19)=0,"",VLOOKUP(M19,Pts!$A$2:$B$112,2,FALSE))</f>
      </c>
      <c r="W19" s="24">
        <f>IF(COUNT(N19)=0,"",VLOOKUP(N19,Pts!$A$2:$B$112,2,FALSE))</f>
      </c>
      <c r="X19" s="25">
        <f t="shared" si="1"/>
        <v>17</v>
      </c>
      <c r="Y19" s="25">
        <f>IF(COUNT(O19:W19)=Pts!$D$1,SUM(O19:W19)-SMALL(O19:W19,1),SUM(O19:W19)+Z19)</f>
        <v>17</v>
      </c>
      <c r="Z19" s="204"/>
    </row>
    <row r="20" spans="1:250" s="80" customFormat="1" ht="13.5" customHeight="1">
      <c r="A20" s="241" t="s">
        <v>337</v>
      </c>
      <c r="B20" s="269"/>
      <c r="C20" s="270" t="s">
        <v>584</v>
      </c>
      <c r="D20" s="271" t="s">
        <v>217</v>
      </c>
      <c r="E20" s="224" t="s">
        <v>121</v>
      </c>
      <c r="F20" s="19">
        <v>16</v>
      </c>
      <c r="G20" s="20"/>
      <c r="H20" s="21">
        <v>10</v>
      </c>
      <c r="I20" s="20">
        <v>21</v>
      </c>
      <c r="J20" s="21">
        <v>7</v>
      </c>
      <c r="K20" s="20"/>
      <c r="L20" s="21"/>
      <c r="M20" s="20"/>
      <c r="N20" s="101"/>
      <c r="O20" s="22">
        <f>IF(COUNT(F20)=0,"",VLOOKUP(F20,Pts!$A$2:$B$112,2,FALSE))</f>
        <v>1</v>
      </c>
      <c r="P20" s="23">
        <f>IF(COUNT(G20)=0,"",VLOOKUP(G20,Pts!$A$2:$B$112,2,FALSE))</f>
      </c>
      <c r="Q20" s="24">
        <f>IF(COUNT(H20)=0,"",VLOOKUP(H20,Pts!$A$2:$B$112,2,FALSE))</f>
        <v>6</v>
      </c>
      <c r="R20" s="23">
        <f>IF(COUNT(I20)=0,"",VLOOKUP(I20,Pts!$A$2:$B$112,2,FALSE))</f>
        <v>1</v>
      </c>
      <c r="S20" s="24">
        <f>IF(COUNT(J20)=0,"",VLOOKUP(J20,Pts!$A$2:$B$112,2,FALSE))</f>
        <v>9</v>
      </c>
      <c r="T20" s="23">
        <f>IF(COUNT(K20)=0,"",VLOOKUP(K20,Pts!$A$2:$B$112,2,FALSE))</f>
      </c>
      <c r="U20" s="24">
        <f>IF(COUNT(L20)=0,"",VLOOKUP(L20,Pts!$A$2:$B$112,2,FALSE))</f>
      </c>
      <c r="V20" s="23">
        <f>IF(COUNT(M20)=0,"",VLOOKUP(M20,Pts!$A$2:$B$112,2,FALSE))</f>
      </c>
      <c r="W20" s="24">
        <f>IF(COUNT(N20)=0,"",VLOOKUP(N20,Pts!$A$2:$B$112,2,FALSE))</f>
      </c>
      <c r="X20" s="25">
        <f t="shared" si="1"/>
        <v>17</v>
      </c>
      <c r="Y20" s="25">
        <f>IF(COUNT(O20:W20)=Pts!$D$1,SUM(O20:W20)-SMALL(O20:W20,1),SUM(O20:W20))</f>
        <v>17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</row>
    <row r="21" spans="1:26" s="27" customFormat="1" ht="13.5" customHeight="1">
      <c r="A21" s="29" t="s">
        <v>337</v>
      </c>
      <c r="B21" s="30"/>
      <c r="C21" s="31" t="s">
        <v>372</v>
      </c>
      <c r="D21" s="32" t="s">
        <v>118</v>
      </c>
      <c r="E21" s="64" t="s">
        <v>22</v>
      </c>
      <c r="F21" s="19"/>
      <c r="G21" s="20"/>
      <c r="H21" s="21"/>
      <c r="I21" s="20">
        <v>4</v>
      </c>
      <c r="J21" s="21"/>
      <c r="K21" s="20"/>
      <c r="L21" s="21"/>
      <c r="M21" s="20"/>
      <c r="N21" s="101"/>
      <c r="O21" s="173">
        <f>IF(COUNT(F21)=0,"",VLOOKUP(F21,Pts!$A$2:$B$112,2,FALSE))</f>
      </c>
      <c r="P21" s="23">
        <f>IF(COUNT(G21)=0,"",VLOOKUP(G21,Pts!$A$2:$B$112,2,FALSE))</f>
      </c>
      <c r="Q21" s="24">
        <f>IF(COUNT(H21)=0,"",VLOOKUP(H21,Pts!$A$2:$B$112,2,FALSE))</f>
      </c>
      <c r="R21" s="23">
        <f>IF(COUNT(I21)=0,"",VLOOKUP(I21,Pts!$A$2:$B$112,2,FALSE))</f>
        <v>13</v>
      </c>
      <c r="S21" s="24">
        <f>IF(COUNT(J21)=0,"",VLOOKUP(J21,Pts!$A$2:$B$112,2,FALSE))</f>
      </c>
      <c r="T21" s="23">
        <f>IF(COUNT(K21)=0,"",VLOOKUP(K21,Pts!$A$2:$B$112,2,FALSE))</f>
      </c>
      <c r="U21" s="24">
        <f>IF(COUNT(L21)=0,"",VLOOKUP(L21,Pts!$A$2:$B$112,2,FALSE))</f>
      </c>
      <c r="V21" s="23">
        <f>IF(COUNT(M21)=0,"",VLOOKUP(M21,Pts!$A$2:$B$112,2,FALSE))</f>
      </c>
      <c r="W21" s="24">
        <f>IF(COUNT(N21)=0,"",VLOOKUP(N21,Pts!$A$2:$B$112,2,FALSE))</f>
      </c>
      <c r="X21" s="25">
        <f t="shared" si="1"/>
        <v>13</v>
      </c>
      <c r="Y21" s="25">
        <f>IF(COUNT(O21:W21)=Pts!$D$1,SUM(O21:W21)-SMALL(O21:W21,1),SUM(O21:W21)+Z21)</f>
        <v>13</v>
      </c>
      <c r="Z21" s="204"/>
    </row>
    <row r="22" spans="1:250" s="27" customFormat="1" ht="13.5" customHeight="1">
      <c r="A22" s="29" t="s">
        <v>341</v>
      </c>
      <c r="B22" s="33"/>
      <c r="C22" s="31" t="s">
        <v>619</v>
      </c>
      <c r="D22" s="32" t="s">
        <v>32</v>
      </c>
      <c r="E22" s="57" t="s">
        <v>620</v>
      </c>
      <c r="F22" s="19">
        <v>19</v>
      </c>
      <c r="G22" s="20"/>
      <c r="H22" s="21">
        <v>9</v>
      </c>
      <c r="I22" s="20">
        <v>19</v>
      </c>
      <c r="J22" s="21"/>
      <c r="K22" s="20"/>
      <c r="L22" s="21"/>
      <c r="M22" s="20"/>
      <c r="N22" s="101"/>
      <c r="O22" s="22">
        <f>IF(COUNT(F22)=0,"",VLOOKUP(F22,Pts!$A$2:$B$112,2,FALSE))</f>
        <v>1</v>
      </c>
      <c r="P22" s="23">
        <f>IF(COUNT(G22)=0,"",VLOOKUP(G22,Pts!$A$2:$B$112,2,FALSE))</f>
      </c>
      <c r="Q22" s="24">
        <f>IF(COUNT(H22)=0,"",VLOOKUP(H22,Pts!$A$2:$B$112,2,FALSE))</f>
        <v>7</v>
      </c>
      <c r="R22" s="23">
        <f>IF(COUNT(I22)=0,"",VLOOKUP(I22,Pts!$A$2:$B$112,2,FALSE))</f>
        <v>1</v>
      </c>
      <c r="S22" s="24">
        <f>IF(COUNT(J22)=0,"",VLOOKUP(J22,Pts!$A$2:$B$112,2,FALSE))</f>
      </c>
      <c r="T22" s="23">
        <f>IF(COUNT(K22)=0,"",VLOOKUP(K22,Pts!$A$2:$B$112,2,FALSE))</f>
      </c>
      <c r="U22" s="24">
        <f>IF(COUNT(L22)=0,"",VLOOKUP(L22,Pts!$A$2:$B$112,2,FALSE))</f>
      </c>
      <c r="V22" s="23">
        <f>IF(COUNT(M22)=0,"",VLOOKUP(M22,Pts!$A$2:$B$112,2,FALSE))</f>
      </c>
      <c r="W22" s="24">
        <f>IF(COUNT(N22)=0,"",VLOOKUP(N22,Pts!$A$2:$B$112,2,FALSE))</f>
      </c>
      <c r="X22" s="25">
        <f t="shared" si="1"/>
        <v>9</v>
      </c>
      <c r="Y22" s="25">
        <f>IF(COUNT(O22:W22)=Pts!$D$1,SUM(O22:W22)-SMALL(O22:W22,1),SUM(O22:W22)+Z22)</f>
        <v>9</v>
      </c>
      <c r="Z22" s="21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</row>
    <row r="23" spans="1:250" s="27" customFormat="1" ht="13.5" customHeight="1">
      <c r="A23" s="28"/>
      <c r="B23" s="30" t="s">
        <v>16</v>
      </c>
      <c r="C23" s="31" t="s">
        <v>1</v>
      </c>
      <c r="D23" s="32" t="s">
        <v>2</v>
      </c>
      <c r="E23" s="64" t="s">
        <v>22</v>
      </c>
      <c r="F23" s="19"/>
      <c r="G23" s="20"/>
      <c r="H23" s="21"/>
      <c r="I23" s="20"/>
      <c r="J23" s="21"/>
      <c r="K23" s="20">
        <v>7</v>
      </c>
      <c r="L23" s="21"/>
      <c r="M23" s="20"/>
      <c r="N23" s="101"/>
      <c r="O23" s="173">
        <f>IF(COUNT(F23)=0,"",VLOOKUP(F23,Pts!$A$2:$B$112,2,FALSE))</f>
      </c>
      <c r="P23" s="23">
        <f>IF(COUNT(G23)=0,"",VLOOKUP(G23,Pts!$A$2:$B$112,2,FALSE))</f>
      </c>
      <c r="Q23" s="24">
        <f>IF(COUNT(H23)=0,"",VLOOKUP(H23,Pts!$A$2:$B$112,2,FALSE))</f>
      </c>
      <c r="R23" s="23">
        <f>IF(COUNT(I23)=0,"",VLOOKUP(I23,Pts!$A$2:$B$112,2,FALSE))</f>
      </c>
      <c r="S23" s="24">
        <f>IF(COUNT(J23)=0,"",VLOOKUP(J23,Pts!$A$2:$B$112,2,FALSE))</f>
      </c>
      <c r="T23" s="23">
        <f>IF(COUNT(K23)=0,"",VLOOKUP(K23,Pts!$A$2:$B$112,2,FALSE))</f>
        <v>9</v>
      </c>
      <c r="U23" s="24">
        <f>IF(COUNT(L23)=0,"",VLOOKUP(L23,Pts!$A$2:$B$112,2,FALSE))</f>
      </c>
      <c r="V23" s="23">
        <f>IF(COUNT(M23)=0,"",VLOOKUP(M23,Pts!$A$2:$B$112,2,FALSE))</f>
      </c>
      <c r="W23" s="24">
        <f>IF(COUNT(N23)=0,"",VLOOKUP(N23,Pts!$A$2:$B$112,2,FALSE))</f>
      </c>
      <c r="X23" s="25">
        <f t="shared" si="1"/>
        <v>9</v>
      </c>
      <c r="Y23" s="25">
        <f>IF(COUNT(O23:W23)=Pts!$D$1,SUM(O23:W23)-SMALL(O23:W23,1),SUM(O23:W23)+Z23)</f>
        <v>9</v>
      </c>
      <c r="Z23" s="204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</row>
    <row r="24" spans="1:250" s="27" customFormat="1" ht="13.5" customHeight="1">
      <c r="A24" s="47" t="s">
        <v>337</v>
      </c>
      <c r="B24" s="48"/>
      <c r="C24" s="49" t="s">
        <v>454</v>
      </c>
      <c r="D24" s="50" t="s">
        <v>144</v>
      </c>
      <c r="E24" s="58" t="s">
        <v>166</v>
      </c>
      <c r="F24" s="19">
        <v>18</v>
      </c>
      <c r="G24" s="20"/>
      <c r="H24" s="21">
        <v>14</v>
      </c>
      <c r="I24" s="20">
        <v>23</v>
      </c>
      <c r="J24" s="21"/>
      <c r="K24" s="20">
        <v>21</v>
      </c>
      <c r="L24" s="21"/>
      <c r="M24" s="20"/>
      <c r="N24" s="101"/>
      <c r="O24" s="22">
        <f>IF(COUNT(F24)=0,"",VLOOKUP(F24,Pts!$A$2:$B$112,2,FALSE))</f>
        <v>1</v>
      </c>
      <c r="P24" s="23">
        <f>IF(COUNT(G24)=0,"",VLOOKUP(G24,Pts!$A$2:$B$112,2,FALSE))</f>
      </c>
      <c r="Q24" s="24">
        <f>IF(COUNT(H24)=0,"",VLOOKUP(H24,Pts!$A$2:$B$112,2,FALSE))</f>
        <v>2</v>
      </c>
      <c r="R24" s="23">
        <f>IF(COUNT(I24)=0,"",VLOOKUP(I24,Pts!$A$2:$B$112,2,FALSE))</f>
        <v>1</v>
      </c>
      <c r="S24" s="24">
        <f>IF(COUNT(J24)=0,"",VLOOKUP(J24,Pts!$A$2:$B$112,2,FALSE))</f>
      </c>
      <c r="T24" s="23">
        <f>IF(COUNT(K24)=0,"",VLOOKUP(K24,Pts!$A$2:$B$112,2,FALSE))</f>
        <v>1</v>
      </c>
      <c r="U24" s="24">
        <f>IF(COUNT(L24)=0,"",VLOOKUP(L24,Pts!$A$2:$B$112,2,FALSE))</f>
      </c>
      <c r="V24" s="23">
        <f>IF(COUNT(M24)=0,"",VLOOKUP(M24,Pts!$A$2:$B$112,2,FALSE))</f>
      </c>
      <c r="W24" s="24">
        <f>IF(COUNT(N24)=0,"",VLOOKUP(N24,Pts!$A$2:$B$112,2,FALSE))</f>
      </c>
      <c r="X24" s="25">
        <f t="shared" si="1"/>
        <v>5</v>
      </c>
      <c r="Y24" s="25">
        <f>IF(COUNT(O24:W24)=Pts!$D$1,SUM(O24:W24)-SMALL(O24:W24,1),SUM(O24:W24))</f>
        <v>5</v>
      </c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</row>
    <row r="25" spans="1:26" s="80" customFormat="1" ht="13.5" customHeight="1">
      <c r="A25" s="220" t="s">
        <v>337</v>
      </c>
      <c r="B25" s="242"/>
      <c r="C25" s="243" t="s">
        <v>113</v>
      </c>
      <c r="D25" s="244" t="s">
        <v>114</v>
      </c>
      <c r="E25" s="313" t="s">
        <v>386</v>
      </c>
      <c r="F25" s="19"/>
      <c r="G25" s="20"/>
      <c r="H25" s="21"/>
      <c r="I25" s="20">
        <v>14</v>
      </c>
      <c r="J25" s="21"/>
      <c r="K25" s="20">
        <v>13</v>
      </c>
      <c r="L25" s="21"/>
      <c r="M25" s="20"/>
      <c r="N25" s="101"/>
      <c r="O25" s="22">
        <f>IF(COUNT(F25)=0,"",VLOOKUP(F25,Pts!$A$2:$B$112,2,FALSE))</f>
      </c>
      <c r="P25" s="23">
        <f>IF(COUNT(G25)=0,"",VLOOKUP(G25,Pts!$A$2:$B$112,2,FALSE))</f>
      </c>
      <c r="Q25" s="24">
        <f>IF(COUNT(H25)=0,"",VLOOKUP(H25,Pts!$A$2:$B$112,2,FALSE))</f>
      </c>
      <c r="R25" s="23">
        <f>IF(COUNT(I25)=0,"",VLOOKUP(I25,Pts!$A$2:$B$112,2,FALSE))</f>
        <v>2</v>
      </c>
      <c r="S25" s="24">
        <f>IF(COUNT(J25)=0,"",VLOOKUP(J25,Pts!$A$2:$B$112,2,FALSE))</f>
      </c>
      <c r="T25" s="23">
        <f>IF(COUNT(K25)=0,"",VLOOKUP(K25,Pts!$A$2:$B$112,2,FALSE))</f>
        <v>3</v>
      </c>
      <c r="U25" s="24">
        <f>IF(COUNT(L25)=0,"",VLOOKUP(L25,Pts!$A$2:$B$112,2,FALSE))</f>
      </c>
      <c r="V25" s="23">
        <f>IF(COUNT(M25)=0,"",VLOOKUP(M25,Pts!$A$2:$B$112,2,FALSE))</f>
      </c>
      <c r="W25" s="24">
        <f>IF(COUNT(N25)=0,"",VLOOKUP(N25,Pts!$A$2:$B$112,2,FALSE))</f>
      </c>
      <c r="X25" s="25">
        <f t="shared" si="1"/>
        <v>5</v>
      </c>
      <c r="Y25" s="25">
        <f>IF(COUNT(O25:W25)=Pts!$D$1,SUM(O25:W25)-SMALL(O25:W25,1),SUM(O25:W25)+Z25)</f>
        <v>5</v>
      </c>
      <c r="Z25" s="204"/>
    </row>
    <row r="26" spans="1:26" s="27" customFormat="1" ht="13.5" customHeight="1">
      <c r="A26" s="71" t="s">
        <v>340</v>
      </c>
      <c r="B26" s="16"/>
      <c r="C26" s="17" t="s">
        <v>91</v>
      </c>
      <c r="D26" s="18" t="s">
        <v>146</v>
      </c>
      <c r="E26" s="26" t="s">
        <v>19</v>
      </c>
      <c r="F26" s="19"/>
      <c r="G26" s="20"/>
      <c r="H26" s="21"/>
      <c r="I26" s="20"/>
      <c r="J26" s="21"/>
      <c r="K26" s="20">
        <v>11</v>
      </c>
      <c r="L26" s="21"/>
      <c r="M26" s="20"/>
      <c r="N26" s="101"/>
      <c r="O26" s="173">
        <f>IF(COUNT(F26)=0,"",VLOOKUP(F26,Pts!$A$2:$B$112,2,FALSE))</f>
      </c>
      <c r="P26" s="23">
        <f>IF(COUNT(G26)=0,"",VLOOKUP(G26,Pts!$A$2:$B$112,2,FALSE))</f>
      </c>
      <c r="Q26" s="24">
        <f>IF(COUNT(H26)=0,"",VLOOKUP(H26,Pts!$A$2:$B$112,2,FALSE))</f>
      </c>
      <c r="R26" s="23">
        <f>IF(COUNT(I26)=0,"",VLOOKUP(I26,Pts!$A$2:$B$112,2,FALSE))</f>
      </c>
      <c r="S26" s="24">
        <f>IF(COUNT(J26)=0,"",VLOOKUP(J26,Pts!$A$2:$B$112,2,FALSE))</f>
      </c>
      <c r="T26" s="23">
        <f>IF(COUNT(K26)=0,"",VLOOKUP(K26,Pts!$A$2:$B$112,2,FALSE))</f>
        <v>5</v>
      </c>
      <c r="U26" s="24">
        <f>IF(COUNT(L26)=0,"",VLOOKUP(L26,Pts!$A$2:$B$112,2,FALSE))</f>
      </c>
      <c r="V26" s="23">
        <f>IF(COUNT(M26)=0,"",VLOOKUP(M26,Pts!$A$2:$B$112,2,FALSE))</f>
      </c>
      <c r="W26" s="24">
        <f>IF(COUNT(N26)=0,"",VLOOKUP(N26,Pts!$A$2:$B$112,2,FALSE))</f>
      </c>
      <c r="X26" s="25">
        <f t="shared" si="1"/>
        <v>5</v>
      </c>
      <c r="Y26" s="25">
        <f>IF(COUNT(O26:W26)=Pts!$D$1,SUM(O26:W26)-SMALL(O26:W26,1),SUM(O26:W26)+Z26)</f>
        <v>5</v>
      </c>
      <c r="Z26" s="204"/>
    </row>
    <row r="27" spans="1:26" s="80" customFormat="1" ht="13.5" customHeight="1">
      <c r="A27" s="70" t="s">
        <v>341</v>
      </c>
      <c r="B27" s="54"/>
      <c r="C27" s="55" t="s">
        <v>248</v>
      </c>
      <c r="D27" s="56" t="s">
        <v>90</v>
      </c>
      <c r="E27" s="57" t="s">
        <v>99</v>
      </c>
      <c r="F27" s="19"/>
      <c r="G27" s="20"/>
      <c r="H27" s="21"/>
      <c r="I27" s="20">
        <v>13</v>
      </c>
      <c r="J27" s="21"/>
      <c r="K27" s="20">
        <v>15</v>
      </c>
      <c r="L27" s="21"/>
      <c r="M27" s="20"/>
      <c r="N27" s="101"/>
      <c r="O27" s="22">
        <f>IF(COUNT(F27)=0,"",VLOOKUP(F27,Pts!$A$2:$B$112,2,FALSE))</f>
      </c>
      <c r="P27" s="23">
        <f>IF(COUNT(G27)=0,"",VLOOKUP(G27,Pts!$A$2:$B$112,2,FALSE))</f>
      </c>
      <c r="Q27" s="24">
        <f>IF(COUNT(H27)=0,"",VLOOKUP(H27,Pts!$A$2:$B$112,2,FALSE))</f>
      </c>
      <c r="R27" s="23">
        <f>IF(COUNT(I27)=0,"",VLOOKUP(I27,Pts!$A$2:$B$112,2,FALSE))</f>
        <v>3</v>
      </c>
      <c r="S27" s="24">
        <f>IF(COUNT(J27)=0,"",VLOOKUP(J27,Pts!$A$2:$B$112,2,FALSE))</f>
      </c>
      <c r="T27" s="23">
        <f>IF(COUNT(K27)=0,"",VLOOKUP(K27,Pts!$A$2:$B$112,2,FALSE))</f>
        <v>1</v>
      </c>
      <c r="U27" s="24">
        <f>IF(COUNT(L27)=0,"",VLOOKUP(L27,Pts!$A$2:$B$112,2,FALSE))</f>
      </c>
      <c r="V27" s="23">
        <f>IF(COUNT(M27)=0,"",VLOOKUP(M27,Pts!$A$2:$B$112,2,FALSE))</f>
      </c>
      <c r="W27" s="24">
        <f>IF(COUNT(N27)=0,"",VLOOKUP(N27,Pts!$A$2:$B$112,2,FALSE))</f>
      </c>
      <c r="X27" s="25">
        <f t="shared" si="1"/>
        <v>4</v>
      </c>
      <c r="Y27" s="25">
        <f>IF(COUNT(O27:W27)=Pts!$D$1,SUM(O27:W27)-SMALL(O27:W27,1),SUM(O27:W27)+Z27)</f>
        <v>4</v>
      </c>
      <c r="Z27" s="204"/>
    </row>
    <row r="28" spans="1:250" s="27" customFormat="1" ht="13.5" customHeight="1">
      <c r="A28" s="255" t="s">
        <v>337</v>
      </c>
      <c r="B28" s="234" t="s">
        <v>50</v>
      </c>
      <c r="C28" s="222" t="s">
        <v>590</v>
      </c>
      <c r="D28" s="223" t="s">
        <v>253</v>
      </c>
      <c r="E28" s="224" t="s">
        <v>36</v>
      </c>
      <c r="F28" s="19">
        <v>14</v>
      </c>
      <c r="G28" s="20"/>
      <c r="H28" s="175"/>
      <c r="I28" s="20">
        <v>15</v>
      </c>
      <c r="J28" s="21"/>
      <c r="K28" s="20">
        <v>18</v>
      </c>
      <c r="L28" s="21"/>
      <c r="M28" s="20"/>
      <c r="N28" s="101"/>
      <c r="O28" s="22">
        <f>IF(COUNT(F28)=0,"",VLOOKUP(F28,Pts!$A$2:$B$112,2,FALSE))</f>
        <v>2</v>
      </c>
      <c r="P28" s="23">
        <f>IF(COUNT(G28)=0,"",VLOOKUP(G28,Pts!$A$2:$B$112,2,FALSE))</f>
      </c>
      <c r="Q28" s="24">
        <f>IF(COUNT(H28)=0,"",VLOOKUP(H28,Pts!$A$2:$B$112,2,FALSE))</f>
      </c>
      <c r="R28" s="23">
        <f>IF(COUNT(I28)=0,"",VLOOKUP(I28,Pts!$A$2:$B$112,2,FALSE))</f>
        <v>1</v>
      </c>
      <c r="S28" s="24">
        <f>IF(COUNT(J28)=0,"",VLOOKUP(J28,Pts!$A$2:$B$112,2,FALSE))</f>
      </c>
      <c r="T28" s="23">
        <f>IF(COUNT(K28)=0,"",VLOOKUP(K28,Pts!$A$2:$B$112,2,FALSE))</f>
        <v>1</v>
      </c>
      <c r="U28" s="24">
        <f>IF(COUNT(L28)=0,"",VLOOKUP(L28,Pts!$A$2:$B$112,2,FALSE))</f>
      </c>
      <c r="V28" s="23">
        <f>IF(COUNT(M28)=0,"",VLOOKUP(M28,Pts!$A$2:$B$112,2,FALSE))</f>
      </c>
      <c r="W28" s="24">
        <f>IF(COUNT(N28)=0,"",VLOOKUP(N28,Pts!$A$2:$B$112,2,FALSE))</f>
      </c>
      <c r="X28" s="25">
        <f t="shared" si="1"/>
        <v>4</v>
      </c>
      <c r="Y28" s="25">
        <f>IF(COUNT(O28:W28)=Pts!$D$1,SUM(O28:W28)-SMALL(O28:W28,1),SUM(O28:W28))</f>
        <v>4</v>
      </c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</row>
    <row r="29" spans="1:250" s="27" customFormat="1" ht="13.5" customHeight="1">
      <c r="A29" s="241" t="s">
        <v>340</v>
      </c>
      <c r="B29" s="263"/>
      <c r="C29" s="264" t="s">
        <v>249</v>
      </c>
      <c r="D29" s="265" t="s">
        <v>61</v>
      </c>
      <c r="E29" s="254" t="s">
        <v>386</v>
      </c>
      <c r="F29" s="19"/>
      <c r="G29" s="20"/>
      <c r="H29" s="21">
        <v>13</v>
      </c>
      <c r="I29" s="20"/>
      <c r="J29" s="21"/>
      <c r="K29" s="20">
        <v>20</v>
      </c>
      <c r="L29" s="21"/>
      <c r="M29" s="20"/>
      <c r="N29" s="101"/>
      <c r="O29" s="22">
        <f>IF(COUNT(F29)=0,"",VLOOKUP(F29,Pts!$A$2:$B$112,2,FALSE))</f>
      </c>
      <c r="P29" s="23">
        <f>IF(COUNT(G29)=0,"",VLOOKUP(G29,Pts!$A$2:$B$112,2,FALSE))</f>
      </c>
      <c r="Q29" s="24">
        <f>IF(COUNT(H29)=0,"",VLOOKUP(H29,Pts!$A$2:$B$112,2,FALSE))</f>
        <v>3</v>
      </c>
      <c r="R29" s="23">
        <f>IF(COUNT(I29)=0,"",VLOOKUP(I29,Pts!$A$2:$B$112,2,FALSE))</f>
      </c>
      <c r="S29" s="24">
        <f>IF(COUNT(J29)=0,"",VLOOKUP(J29,Pts!$A$2:$B$112,2,FALSE))</f>
      </c>
      <c r="T29" s="23">
        <f>IF(COUNT(K29)=0,"",VLOOKUP(K29,Pts!$A$2:$B$112,2,FALSE))</f>
        <v>1</v>
      </c>
      <c r="U29" s="24">
        <f>IF(COUNT(L29)=0,"",VLOOKUP(L29,Pts!$A$2:$B$112,2,FALSE))</f>
      </c>
      <c r="V29" s="23">
        <f>IF(COUNT(M29)=0,"",VLOOKUP(M29,Pts!$A$2:$B$112,2,FALSE))</f>
      </c>
      <c r="W29" s="24">
        <f>IF(COUNT(N29)=0,"",VLOOKUP(N29,Pts!$A$2:$B$112,2,FALSE))</f>
      </c>
      <c r="X29" s="25">
        <f t="shared" si="1"/>
        <v>4</v>
      </c>
      <c r="Y29" s="25">
        <f>IF(COUNT(O29:W29)=Pts!$D$1,SUM(O29:W29)-SMALL(O29:W29,1),SUM(O29:W29)+Z29)</f>
        <v>4</v>
      </c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</row>
    <row r="30" spans="1:26" s="27" customFormat="1" ht="13.5" customHeight="1">
      <c r="A30" s="225" t="s">
        <v>340</v>
      </c>
      <c r="B30" s="237"/>
      <c r="C30" s="264" t="s">
        <v>529</v>
      </c>
      <c r="D30" s="265" t="s">
        <v>530</v>
      </c>
      <c r="E30" s="254" t="s">
        <v>41</v>
      </c>
      <c r="F30" s="19">
        <v>17</v>
      </c>
      <c r="G30" s="20"/>
      <c r="H30" s="21"/>
      <c r="I30" s="20">
        <v>20</v>
      </c>
      <c r="J30" s="21"/>
      <c r="K30" s="20"/>
      <c r="L30" s="21"/>
      <c r="M30" s="20"/>
      <c r="N30" s="101"/>
      <c r="O30" s="22">
        <f>IF(COUNT(F30)=0,"",VLOOKUP(F30,Pts!$A$2:$B$112,2,FALSE))</f>
        <v>1</v>
      </c>
      <c r="P30" s="23">
        <f>IF(COUNT(G30)=0,"",VLOOKUP(G30,Pts!$A$2:$B$112,2,FALSE))</f>
      </c>
      <c r="Q30" s="24">
        <f>IF(COUNT(H30)=0,"",VLOOKUP(H30,Pts!$A$2:$B$112,2,FALSE))</f>
      </c>
      <c r="R30" s="23">
        <f>IF(COUNT(I30)=0,"",VLOOKUP(I30,Pts!$A$2:$B$112,2,FALSE))</f>
        <v>1</v>
      </c>
      <c r="S30" s="24">
        <f>IF(COUNT(J30)=0,"",VLOOKUP(J30,Pts!$A$2:$B$112,2,FALSE))</f>
      </c>
      <c r="T30" s="23">
        <f>IF(COUNT(K30)=0,"",VLOOKUP(K30,Pts!$A$2:$B$112,2,FALSE))</f>
      </c>
      <c r="U30" s="24">
        <f>IF(COUNT(L30)=0,"",VLOOKUP(L30,Pts!$A$2:$B$112,2,FALSE))</f>
      </c>
      <c r="V30" s="23">
        <f>IF(COUNT(M30)=0,"",VLOOKUP(M30,Pts!$A$2:$B$112,2,FALSE))</f>
      </c>
      <c r="W30" s="24">
        <f>IF(COUNT(N30)=0,"",VLOOKUP(N30,Pts!$A$2:$B$112,2,FALSE))</f>
      </c>
      <c r="X30" s="25">
        <f t="shared" si="1"/>
        <v>2</v>
      </c>
      <c r="Y30" s="25">
        <f>IF(COUNT(O30:W30)=Pts!$D$1,SUM(O30:W30)-SMALL(O30:W30,1),SUM(O30:W30)+Z30)</f>
        <v>2</v>
      </c>
      <c r="Z30" s="204"/>
    </row>
    <row r="31" spans="1:250" s="80" customFormat="1" ht="13.5" customHeight="1">
      <c r="A31" s="241" t="s">
        <v>337</v>
      </c>
      <c r="B31" s="260"/>
      <c r="C31" s="261" t="s">
        <v>596</v>
      </c>
      <c r="D31" s="262" t="s">
        <v>45</v>
      </c>
      <c r="E31" s="224" t="s">
        <v>41</v>
      </c>
      <c r="F31" s="19"/>
      <c r="G31" s="20"/>
      <c r="H31" s="21"/>
      <c r="I31" s="20">
        <v>24</v>
      </c>
      <c r="J31" s="21"/>
      <c r="K31" s="20"/>
      <c r="L31" s="21"/>
      <c r="M31" s="20"/>
      <c r="N31" s="101"/>
      <c r="O31" s="22">
        <f>IF(COUNT(F31)=0,"",VLOOKUP(F31,Pts!$A$2:$B$112,2,FALSE))</f>
      </c>
      <c r="P31" s="23">
        <f>IF(COUNT(G31)=0,"",VLOOKUP(G31,Pts!$A$2:$B$112,2,FALSE))</f>
      </c>
      <c r="Q31" s="24">
        <f>IF(COUNT(H31)=0,"",VLOOKUP(H31,Pts!$A$2:$B$112,2,FALSE))</f>
      </c>
      <c r="R31" s="23">
        <f>IF(COUNT(I31)=0,"",VLOOKUP(I31,Pts!$A$2:$B$112,2,FALSE))</f>
        <v>1</v>
      </c>
      <c r="S31" s="24">
        <f>IF(COUNT(J31)=0,"",VLOOKUP(J31,Pts!$A$2:$B$112,2,FALSE))</f>
      </c>
      <c r="T31" s="23">
        <f>IF(COUNT(K31)=0,"",VLOOKUP(K31,Pts!$A$2:$B$112,2,FALSE))</f>
      </c>
      <c r="U31" s="24">
        <f>IF(COUNT(L31)=0,"",VLOOKUP(L31,Pts!$A$2:$B$112,2,FALSE))</f>
      </c>
      <c r="V31" s="23">
        <f>IF(COUNT(M31)=0,"",VLOOKUP(M31,Pts!$A$2:$B$112,2,FALSE))</f>
      </c>
      <c r="W31" s="24">
        <f>IF(COUNT(N31)=0,"",VLOOKUP(N31,Pts!$A$2:$B$112,2,FALSE))</f>
      </c>
      <c r="X31" s="25">
        <f t="shared" si="1"/>
        <v>1</v>
      </c>
      <c r="Y31" s="25">
        <f>IF(COUNT(O31:W31)=Pts!$D$1,SUM(O31:W31)-SMALL(O31:W31,1),SUM(O31:W31))</f>
        <v>1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</row>
    <row r="32" spans="1:26" s="27" customFormat="1" ht="13.5" customHeight="1">
      <c r="A32" s="190" t="s">
        <v>340</v>
      </c>
      <c r="B32" s="48"/>
      <c r="C32" s="191" t="s">
        <v>518</v>
      </c>
      <c r="D32" s="192" t="s">
        <v>32</v>
      </c>
      <c r="E32" s="58" t="s">
        <v>99</v>
      </c>
      <c r="F32" s="19"/>
      <c r="G32" s="20"/>
      <c r="H32" s="21"/>
      <c r="I32" s="20">
        <v>25</v>
      </c>
      <c r="J32" s="21"/>
      <c r="K32" s="20"/>
      <c r="L32" s="21"/>
      <c r="M32" s="20"/>
      <c r="N32" s="101"/>
      <c r="O32" s="22">
        <f>IF(COUNT(F32)=0,"",VLOOKUP(F32,Pts!$A$2:$B$112,2,FALSE))</f>
      </c>
      <c r="P32" s="23">
        <f>IF(COUNT(G32)=0,"",VLOOKUP(G32,Pts!$A$2:$B$112,2,FALSE))</f>
      </c>
      <c r="Q32" s="24">
        <f>IF(COUNT(H32)=0,"",VLOOKUP(H32,Pts!$A$2:$B$112,2,FALSE))</f>
      </c>
      <c r="R32" s="23">
        <f>IF(COUNT(I32)=0,"",VLOOKUP(I32,Pts!$A$2:$B$112,2,FALSE))</f>
        <v>1</v>
      </c>
      <c r="S32" s="24">
        <f>IF(COUNT(J32)=0,"",VLOOKUP(J32,Pts!$A$2:$B$112,2,FALSE))</f>
      </c>
      <c r="T32" s="23">
        <f>IF(COUNT(K32)=0,"",VLOOKUP(K32,Pts!$A$2:$B$112,2,FALSE))</f>
      </c>
      <c r="U32" s="24">
        <f>IF(COUNT(L32)=0,"",VLOOKUP(L32,Pts!$A$2:$B$112,2,FALSE))</f>
      </c>
      <c r="V32" s="23">
        <f>IF(COUNT(M32)=0,"",VLOOKUP(M32,Pts!$A$2:$B$112,2,FALSE))</f>
      </c>
      <c r="W32" s="24">
        <f>IF(COUNT(N32)=0,"",VLOOKUP(N32,Pts!$A$2:$B$112,2,FALSE))</f>
      </c>
      <c r="X32" s="25">
        <f t="shared" si="1"/>
        <v>1</v>
      </c>
      <c r="Y32" s="25">
        <f>IF(COUNT(O32:W32)=Pts!$D$1,SUM(O32:W32)-SMALL(O32:W32,1),SUM(O32:W32)+Z32)</f>
        <v>1</v>
      </c>
      <c r="Z32" s="204"/>
    </row>
    <row r="33" spans="1:25" s="80" customFormat="1" ht="13.5" customHeight="1">
      <c r="A33" s="241" t="s">
        <v>337</v>
      </c>
      <c r="B33" s="234"/>
      <c r="C33" s="235" t="s">
        <v>436</v>
      </c>
      <c r="D33" s="236" t="s">
        <v>438</v>
      </c>
      <c r="E33" s="372" t="s">
        <v>22</v>
      </c>
      <c r="F33" s="19"/>
      <c r="G33" s="20"/>
      <c r="H33" s="21">
        <v>15</v>
      </c>
      <c r="I33" s="20"/>
      <c r="J33" s="21"/>
      <c r="K33" s="20"/>
      <c r="L33" s="21"/>
      <c r="M33" s="20"/>
      <c r="N33" s="101"/>
      <c r="O33" s="22">
        <f>IF(COUNT(F33)=0,"",VLOOKUP(F33,Pts!$A$2:$B$112,2,FALSE))</f>
      </c>
      <c r="P33" s="23">
        <f>IF(COUNT(G33)=0,"",VLOOKUP(G33,Pts!$A$2:$B$112,2,FALSE))</f>
      </c>
      <c r="Q33" s="24">
        <f>IF(COUNT(H33)=0,"",VLOOKUP(H33,Pts!$A$2:$B$112,2,FALSE))</f>
        <v>1</v>
      </c>
      <c r="R33" s="23">
        <f>IF(COUNT(I33)=0,"",VLOOKUP(I33,Pts!$A$2:$B$112,2,FALSE))</f>
      </c>
      <c r="S33" s="24">
        <f>IF(COUNT(J33)=0,"",VLOOKUP(J33,Pts!$A$2:$B$112,2,FALSE))</f>
      </c>
      <c r="T33" s="23">
        <f>IF(COUNT(K33)=0,"",VLOOKUP(K33,Pts!$A$2:$B$112,2,FALSE))</f>
      </c>
      <c r="U33" s="24"/>
      <c r="V33" s="23"/>
      <c r="W33" s="24"/>
      <c r="X33" s="25">
        <f t="shared" si="1"/>
        <v>1</v>
      </c>
      <c r="Y33" s="25">
        <f>IF(COUNT(O33:W33)=Pts!$D$1,SUM(O33:W33)-SMALL(O33:W33,1),SUM(O33:W33)+Z33)</f>
        <v>1</v>
      </c>
    </row>
    <row r="34" spans="1:250" s="80" customFormat="1" ht="13.5" customHeight="1">
      <c r="A34" s="241"/>
      <c r="B34" s="234" t="s">
        <v>16</v>
      </c>
      <c r="C34" s="235" t="s">
        <v>565</v>
      </c>
      <c r="D34" s="236" t="s">
        <v>4</v>
      </c>
      <c r="E34" s="336" t="s">
        <v>457</v>
      </c>
      <c r="F34" s="19">
        <v>20</v>
      </c>
      <c r="G34" s="20"/>
      <c r="H34" s="21"/>
      <c r="I34" s="20"/>
      <c r="J34" s="21"/>
      <c r="K34" s="20"/>
      <c r="L34" s="21"/>
      <c r="M34" s="20"/>
      <c r="N34" s="101"/>
      <c r="O34" s="22">
        <f>IF(COUNT(F34)=0,"",VLOOKUP(F34,Pts!$A$2:$B$112,2,FALSE))</f>
        <v>1</v>
      </c>
      <c r="P34" s="23">
        <f>IF(COUNT(G34)=0,"",VLOOKUP(G34,Pts!$A$2:$B$112,2,FALSE))</f>
      </c>
      <c r="Q34" s="24">
        <f>IF(COUNT(H34)=0,"",VLOOKUP(H34,Pts!$A$2:$B$112,2,FALSE))</f>
      </c>
      <c r="R34" s="23">
        <f>IF(COUNT(I34)=0,"",VLOOKUP(I34,Pts!$A$2:$B$112,2,FALSE))</f>
      </c>
      <c r="S34" s="24">
        <f>IF(COUNT(J34)=0,"",VLOOKUP(J34,Pts!$A$2:$B$112,2,FALSE))</f>
      </c>
      <c r="T34" s="23">
        <f>IF(COUNT(K34)=0,"",VLOOKUP(K34,Pts!$A$2:$B$112,2,FALSE))</f>
      </c>
      <c r="U34" s="24">
        <f>IF(COUNT(L34)=0,"",VLOOKUP(L34,Pts!$A$2:$B$112,2,FALSE))</f>
      </c>
      <c r="V34" s="23">
        <f>IF(COUNT(M34)=0,"",VLOOKUP(M34,Pts!$A$2:$B$112,2,FALSE))</f>
      </c>
      <c r="W34" s="24">
        <f>IF(COUNT(N34)=0,"",VLOOKUP(N34,Pts!$A$2:$B$112,2,FALSE))</f>
      </c>
      <c r="X34" s="25">
        <f t="shared" si="1"/>
        <v>1</v>
      </c>
      <c r="Y34" s="25">
        <f>IF(COUNT(O34:W34)=Pts!$D$1,SUM(O34:W34)-SMALL(O34:W34,1),SUM(O34:W34)+Z34)</f>
        <v>1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</row>
    <row r="35" spans="1:250" s="80" customFormat="1" ht="13.5" customHeight="1">
      <c r="A35" s="47"/>
      <c r="B35" s="193" t="s">
        <v>16</v>
      </c>
      <c r="C35" s="49" t="s">
        <v>462</v>
      </c>
      <c r="D35" s="50" t="s">
        <v>110</v>
      </c>
      <c r="E35" s="58" t="s">
        <v>463</v>
      </c>
      <c r="F35" s="19"/>
      <c r="G35" s="20"/>
      <c r="H35" s="21"/>
      <c r="I35" s="20"/>
      <c r="J35" s="21"/>
      <c r="K35" s="20">
        <v>17</v>
      </c>
      <c r="L35" s="21"/>
      <c r="M35" s="20"/>
      <c r="N35" s="101"/>
      <c r="O35" s="22">
        <f>IF(COUNT(F35)=0,"",VLOOKUP(F35,Pts!$A$2:$B$112,2,FALSE))</f>
      </c>
      <c r="P35" s="23">
        <f>IF(COUNT(G35)=0,"",VLOOKUP(G35,Pts!$A$2:$B$112,2,FALSE))</f>
      </c>
      <c r="Q35" s="24">
        <f>IF(COUNT(H35)=0,"",VLOOKUP(H35,Pts!$A$2:$B$112,2,FALSE))</f>
      </c>
      <c r="R35" s="23">
        <f>IF(COUNT(I35)=0,"",VLOOKUP(I35,Pts!$A$2:$B$112,2,FALSE))</f>
      </c>
      <c r="S35" s="24">
        <f>IF(COUNT(J35)=0,"",VLOOKUP(J35,Pts!$A$2:$B$112,2,FALSE))</f>
      </c>
      <c r="T35" s="23">
        <f>IF(COUNT(K35)=0,"",VLOOKUP(K35,Pts!$A$2:$B$112,2,FALSE))</f>
        <v>1</v>
      </c>
      <c r="U35" s="24">
        <f>IF(COUNT(L35)=0,"",VLOOKUP(L35,Pts!$A$2:$B$112,2,FALSE))</f>
      </c>
      <c r="V35" s="23">
        <f>IF(COUNT(M35)=0,"",VLOOKUP(M35,Pts!$A$2:$B$112,2,FALSE))</f>
      </c>
      <c r="W35" s="24">
        <f>IF(COUNT(N35)=0,"",VLOOKUP(N35,Pts!$A$2:$B$112,2,FALSE))</f>
      </c>
      <c r="X35" s="25">
        <f t="shared" si="1"/>
        <v>1</v>
      </c>
      <c r="Y35" s="25">
        <f>IF(COUNT(O35:W35)=Pts!$D$1,SUM(O35:W35)-SMALL(O35:W35,1),SUM(O35:W35)+Z35)</f>
        <v>1</v>
      </c>
      <c r="Z35" s="204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</row>
    <row r="36" spans="1:26" s="27" customFormat="1" ht="13.5" customHeight="1" hidden="1">
      <c r="A36" s="246" t="s">
        <v>337</v>
      </c>
      <c r="B36" s="242"/>
      <c r="C36" s="243" t="s">
        <v>110</v>
      </c>
      <c r="D36" s="244" t="s">
        <v>111</v>
      </c>
      <c r="E36" s="312" t="s">
        <v>22</v>
      </c>
      <c r="F36" s="19"/>
      <c r="G36" s="20"/>
      <c r="H36" s="21"/>
      <c r="I36" s="20"/>
      <c r="J36" s="21"/>
      <c r="K36" s="20"/>
      <c r="L36" s="21"/>
      <c r="M36" s="20"/>
      <c r="N36" s="101"/>
      <c r="O36" s="22">
        <f>IF(COUNT(F36)=0,"",VLOOKUP(F36,Pts!$A$2:$B$112,2,FALSE))</f>
      </c>
      <c r="P36" s="23">
        <f>IF(COUNT(G36)=0,"",VLOOKUP(G36,Pts!$A$2:$B$112,2,FALSE))</f>
      </c>
      <c r="Q36" s="24">
        <f>IF(COUNT(H36)=0,"",VLOOKUP(H36,Pts!$A$2:$B$112,2,FALSE))</f>
      </c>
      <c r="R36" s="23">
        <f>IF(COUNT(I36)=0,"",VLOOKUP(I36,Pts!$A$2:$B$112,2,FALSE))</f>
      </c>
      <c r="S36" s="24">
        <f>IF(COUNT(J36)=0,"",VLOOKUP(J36,Pts!$A$2:$B$112,2,FALSE))</f>
      </c>
      <c r="T36" s="23">
        <f>IF(COUNT(K36)=0,"",VLOOKUP(K36,Pts!$A$2:$B$112,2,FALSE))</f>
      </c>
      <c r="U36" s="24">
        <f>IF(COUNT(L36)=0,"",VLOOKUP(L36,Pts!$A$2:$B$112,2,FALSE))</f>
      </c>
      <c r="V36" s="23">
        <f>IF(COUNT(M36)=0,"",VLOOKUP(M36,Pts!$A$2:$B$112,2,FALSE))</f>
      </c>
      <c r="W36" s="24">
        <f>IF(COUNT(N36)=0,"",VLOOKUP(N36,Pts!$A$2:$B$112,2,FALSE))</f>
      </c>
      <c r="X36" s="25">
        <f t="shared" si="1"/>
        <v>0</v>
      </c>
      <c r="Y36" s="25">
        <f>IF(COUNT(O36:W36)=Pts!$D$1,SUM(O36:W36)-SMALL(O36:W36,1),SUM(O36:W36)+Z36)</f>
        <v>0</v>
      </c>
      <c r="Z36" s="204"/>
    </row>
    <row r="37" spans="1:250" s="27" customFormat="1" ht="13.5" customHeight="1" hidden="1">
      <c r="A37" s="29" t="s">
        <v>337</v>
      </c>
      <c r="B37" s="30"/>
      <c r="C37" s="31" t="s">
        <v>581</v>
      </c>
      <c r="D37" s="32" t="s">
        <v>80</v>
      </c>
      <c r="E37" s="64" t="s">
        <v>22</v>
      </c>
      <c r="F37" s="19"/>
      <c r="G37" s="20"/>
      <c r="H37" s="21"/>
      <c r="I37" s="20"/>
      <c r="J37" s="21"/>
      <c r="K37" s="20"/>
      <c r="L37" s="21"/>
      <c r="M37" s="20"/>
      <c r="N37" s="101"/>
      <c r="O37" s="173">
        <f>IF(COUNT(F37)=0,"",VLOOKUP(F37,Pts!$A$2:$B$112,2,FALSE))</f>
      </c>
      <c r="P37" s="23">
        <f>IF(COUNT(G37)=0,"",VLOOKUP(G37,Pts!$A$2:$B$112,2,FALSE))</f>
      </c>
      <c r="Q37" s="24">
        <f>IF(COUNT(H37)=0,"",VLOOKUP(H37,Pts!$A$2:$B$112,2,FALSE))</f>
      </c>
      <c r="R37" s="23">
        <f>IF(COUNT(I37)=0,"",VLOOKUP(I37,Pts!$A$2:$B$112,2,FALSE))</f>
      </c>
      <c r="S37" s="24">
        <f>IF(COUNT(J37)=0,"",VLOOKUP(J37,Pts!$A$2:$B$112,2,FALSE))</f>
      </c>
      <c r="T37" s="23">
        <f>IF(COUNT(K37)=0,"",VLOOKUP(K37,Pts!$A$2:$B$112,2,FALSE))</f>
      </c>
      <c r="U37" s="24">
        <f>IF(COUNT(L37)=0,"",VLOOKUP(L37,Pts!$A$2:$B$112,2,FALSE))</f>
      </c>
      <c r="V37" s="23">
        <f>IF(COUNT(M37)=0,"",VLOOKUP(M37,Pts!$A$2:$B$112,2,FALSE))</f>
      </c>
      <c r="W37" s="24">
        <f>IF(COUNT(N37)=0,"",VLOOKUP(N37,Pts!$A$2:$B$112,2,FALSE))</f>
      </c>
      <c r="X37" s="25">
        <f t="shared" si="1"/>
        <v>0</v>
      </c>
      <c r="Y37" s="25">
        <f>IF(COUNT(O37:W37)=Pts!$D$1,SUM(O37:W37)-SMALL(O37:W37,1),SUM(O37:W37)+Z37)</f>
        <v>0</v>
      </c>
      <c r="Z37" s="204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</row>
    <row r="38" spans="1:26" s="80" customFormat="1" ht="13.5" customHeight="1" hidden="1">
      <c r="A38" s="246"/>
      <c r="B38" s="269" t="s">
        <v>16</v>
      </c>
      <c r="C38" s="231" t="s">
        <v>6</v>
      </c>
      <c r="D38" s="232" t="s">
        <v>7</v>
      </c>
      <c r="E38" s="245" t="s">
        <v>22</v>
      </c>
      <c r="F38" s="19"/>
      <c r="G38" s="20"/>
      <c r="H38" s="21"/>
      <c r="I38" s="20"/>
      <c r="J38" s="21"/>
      <c r="K38" s="20"/>
      <c r="L38" s="21"/>
      <c r="M38" s="20"/>
      <c r="N38" s="101"/>
      <c r="O38" s="173">
        <f>IF(COUNT(F38)=0,"",VLOOKUP(F38,Pts!$A$2:$B$112,2,FALSE))</f>
      </c>
      <c r="P38" s="23">
        <f>IF(COUNT(G38)=0,"",VLOOKUP(G38,Pts!$A$2:$B$112,2,FALSE))</f>
      </c>
      <c r="Q38" s="24">
        <f>IF(COUNT(H38)=0,"",VLOOKUP(H38,Pts!$A$2:$B$112,2,FALSE))</f>
      </c>
      <c r="R38" s="23">
        <f>IF(COUNT(I38)=0,"",VLOOKUP(I38,Pts!$A$2:$B$112,2,FALSE))</f>
      </c>
      <c r="S38" s="24">
        <f>IF(COUNT(J38)=0,"",VLOOKUP(J38,Pts!$A$2:$B$112,2,FALSE))</f>
      </c>
      <c r="T38" s="23">
        <f>IF(COUNT(K38)=0,"",VLOOKUP(K38,Pts!$A$2:$B$112,2,FALSE))</f>
      </c>
      <c r="U38" s="24">
        <f>IF(COUNT(L38)=0,"",VLOOKUP(L38,Pts!$A$2:$B$112,2,FALSE))</f>
      </c>
      <c r="V38" s="23">
        <f>IF(COUNT(M38)=0,"",VLOOKUP(M38,Pts!$A$2:$B$112,2,FALSE))</f>
      </c>
      <c r="W38" s="24">
        <f>IF(COUNT(N38)=0,"",VLOOKUP(N38,Pts!$A$2:$B$112,2,FALSE))</f>
      </c>
      <c r="X38" s="25">
        <f t="shared" si="1"/>
        <v>0</v>
      </c>
      <c r="Y38" s="25">
        <f>IF(COUNT(O38:W38)=Pts!$D$1,SUM(O38:W38)-SMALL(O38:W38,1),SUM(O38:W38)+Z38)</f>
        <v>0</v>
      </c>
      <c r="Z38" s="204"/>
    </row>
    <row r="39" spans="1:250" s="80" customFormat="1" ht="13.5" customHeight="1" hidden="1">
      <c r="A39" s="220" t="s">
        <v>340</v>
      </c>
      <c r="B39" s="419"/>
      <c r="C39" s="275" t="s">
        <v>548</v>
      </c>
      <c r="D39" s="276" t="s">
        <v>34</v>
      </c>
      <c r="E39" s="233" t="s">
        <v>5</v>
      </c>
      <c r="F39" s="19"/>
      <c r="G39" s="20"/>
      <c r="H39" s="21"/>
      <c r="I39" s="20"/>
      <c r="J39" s="21"/>
      <c r="K39" s="20"/>
      <c r="L39" s="21"/>
      <c r="M39" s="20"/>
      <c r="N39" s="101"/>
      <c r="O39" s="22">
        <f>IF(COUNT(F39)=0,"",VLOOKUP(F39,Pts!$A$2:$B$112,2,FALSE))</f>
      </c>
      <c r="P39" s="23">
        <f>IF(COUNT(G39)=0,"",VLOOKUP(G39,Pts!$A$2:$B$112,2,FALSE))</f>
      </c>
      <c r="Q39" s="24">
        <f>IF(COUNT(H39)=0,"",VLOOKUP(H39,Pts!$A$2:$B$112,2,FALSE))</f>
      </c>
      <c r="R39" s="23">
        <f>IF(COUNT(I39)=0,"",VLOOKUP(I39,Pts!$A$2:$B$112,2,FALSE))</f>
      </c>
      <c r="S39" s="24">
        <f>IF(COUNT(J39)=0,"",VLOOKUP(J39,Pts!$A$2:$B$112,2,FALSE))</f>
      </c>
      <c r="T39" s="23">
        <f>IF(COUNT(K39)=0,"",VLOOKUP(K39,Pts!$A$2:$B$112,2,FALSE))</f>
      </c>
      <c r="U39" s="24">
        <f>IF(COUNT(L39)=0,"",VLOOKUP(L39,Pts!$A$2:$B$112,2,FALSE))</f>
      </c>
      <c r="V39" s="23">
        <f>IF(COUNT(M39)=0,"",VLOOKUP(M39,Pts!$A$2:$B$112,2,FALSE))</f>
      </c>
      <c r="W39" s="24">
        <f>IF(COUNT(N39)=0,"",VLOOKUP(N39,Pts!$A$2:$B$112,2,FALSE))</f>
      </c>
      <c r="X39" s="25">
        <f t="shared" si="1"/>
        <v>0</v>
      </c>
      <c r="Y39" s="25">
        <f>IF(COUNT(O39:W39)=Pts!$D$1,SUM(O39:W39)-SMALL(O39:W39,1),SUM(O39:W39)+Z39)</f>
        <v>0</v>
      </c>
      <c r="Z39" s="219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</row>
    <row r="40" spans="1:250" s="27" customFormat="1" ht="13.5" customHeight="1" hidden="1">
      <c r="A40" s="70" t="s">
        <v>337</v>
      </c>
      <c r="B40" s="74"/>
      <c r="C40" s="75" t="s">
        <v>595</v>
      </c>
      <c r="D40" s="76" t="s">
        <v>118</v>
      </c>
      <c r="E40" s="58" t="s">
        <v>41</v>
      </c>
      <c r="F40" s="19"/>
      <c r="G40" s="20"/>
      <c r="H40" s="21"/>
      <c r="I40" s="20"/>
      <c r="J40" s="21"/>
      <c r="K40" s="20"/>
      <c r="L40" s="21"/>
      <c r="M40" s="20"/>
      <c r="N40" s="101"/>
      <c r="O40" s="22">
        <f>IF(COUNT(F40)=0,"",VLOOKUP(F40,Pts!$A$2:$B$112,2,FALSE))</f>
      </c>
      <c r="P40" s="23">
        <f>IF(COUNT(G40)=0,"",VLOOKUP(G40,Pts!$A$2:$B$112,2,FALSE))</f>
      </c>
      <c r="Q40" s="24">
        <f>IF(COUNT(H40)=0,"",VLOOKUP(H40,Pts!$A$2:$B$112,2,FALSE))</f>
      </c>
      <c r="R40" s="23">
        <f>IF(COUNT(I40)=0,"",VLOOKUP(I40,Pts!$A$2:$B$112,2,FALSE))</f>
      </c>
      <c r="S40" s="24">
        <f>IF(COUNT(J40)=0,"",VLOOKUP(J40,Pts!$A$2:$B$112,2,FALSE))</f>
      </c>
      <c r="T40" s="23">
        <f>IF(COUNT(K40)=0,"",VLOOKUP(K40,Pts!$A$2:$B$112,2,FALSE))</f>
      </c>
      <c r="U40" s="24">
        <f>IF(COUNT(L40)=0,"",VLOOKUP(L40,Pts!$A$2:$B$112,2,FALSE))</f>
      </c>
      <c r="V40" s="23">
        <f>IF(COUNT(M40)=0,"",VLOOKUP(M40,Pts!$A$2:$B$112,2,FALSE))</f>
      </c>
      <c r="W40" s="24">
        <f>IF(COUNT(N40)=0,"",VLOOKUP(N40,Pts!$A$2:$B$112,2,FALSE))</f>
      </c>
      <c r="X40" s="25">
        <f t="shared" si="1"/>
        <v>0</v>
      </c>
      <c r="Y40" s="25">
        <f>IF(COUNT(O40:W40)=Pts!$D$1,SUM(O40:W40)-SMALL(O40:W40,1),SUM(O40:W40)+Z40)</f>
        <v>0</v>
      </c>
      <c r="Z40" s="204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</row>
    <row r="41" spans="1:25" s="80" customFormat="1" ht="13.5" customHeight="1" hidden="1">
      <c r="A41" s="220"/>
      <c r="B41" s="263" t="s">
        <v>136</v>
      </c>
      <c r="C41" s="238" t="s">
        <v>251</v>
      </c>
      <c r="D41" s="265" t="s">
        <v>27</v>
      </c>
      <c r="E41" s="224" t="s">
        <v>121</v>
      </c>
      <c r="F41" s="19"/>
      <c r="G41" s="20"/>
      <c r="H41" s="21"/>
      <c r="I41" s="20"/>
      <c r="J41" s="21"/>
      <c r="K41" s="20"/>
      <c r="L41" s="21"/>
      <c r="M41" s="20"/>
      <c r="N41" s="101"/>
      <c r="O41" s="22">
        <f>IF(COUNT(F41)=0,"",VLOOKUP(F41,Pts!$A$2:$B$112,2,FALSE))</f>
      </c>
      <c r="P41" s="23">
        <f>IF(COUNT(G41)=0,"",VLOOKUP(G41,Pts!$A$2:$B$112,2,FALSE))</f>
      </c>
      <c r="Q41" s="24">
        <f>IF(COUNT(H41)=0,"",VLOOKUP(H41,Pts!$A$2:$B$112,2,FALSE))</f>
      </c>
      <c r="R41" s="23">
        <f>IF(COUNT(I41)=0,"",VLOOKUP(I41,Pts!$A$2:$B$112,2,FALSE))</f>
      </c>
      <c r="S41" s="24">
        <f>IF(COUNT(J41)=0,"",VLOOKUP(J41,Pts!$A$2:$B$112,2,FALSE))</f>
      </c>
      <c r="T41" s="23">
        <f>IF(COUNT(K41)=0,"",VLOOKUP(K41,Pts!$A$2:$B$112,2,FALSE))</f>
      </c>
      <c r="U41" s="24">
        <f>IF(COUNT(L41)=0,"",VLOOKUP(L41,Pts!$A$2:$B$112,2,FALSE))</f>
      </c>
      <c r="V41" s="23">
        <f>IF(COUNT(M41)=0,"",VLOOKUP(M41,Pts!$A$2:$B$112,2,FALSE))</f>
      </c>
      <c r="W41" s="24">
        <f>IF(COUNT(N41)=0,"",VLOOKUP(N41,Pts!$A$2:$B$112,2,FALSE))</f>
      </c>
      <c r="X41" s="25">
        <f t="shared" si="1"/>
        <v>0</v>
      </c>
      <c r="Y41" s="25">
        <f>IF(COUNT(O41:W41)=Pts!$D$1,SUM(O41:W41)-SMALL(O41:W41,1),SUM(O41:W41)+Z41)</f>
        <v>0</v>
      </c>
    </row>
    <row r="42" spans="1:250" s="80" customFormat="1" ht="13.5" customHeight="1" hidden="1">
      <c r="A42" s="241" t="s">
        <v>340</v>
      </c>
      <c r="B42" s="263" t="s">
        <v>50</v>
      </c>
      <c r="C42" s="264" t="s">
        <v>519</v>
      </c>
      <c r="D42" s="265" t="s">
        <v>605</v>
      </c>
      <c r="E42" s="224" t="s">
        <v>99</v>
      </c>
      <c r="F42" s="19"/>
      <c r="G42" s="20"/>
      <c r="H42" s="21"/>
      <c r="I42" s="20"/>
      <c r="J42" s="21"/>
      <c r="K42" s="20"/>
      <c r="L42" s="21"/>
      <c r="M42" s="20"/>
      <c r="N42" s="101"/>
      <c r="O42" s="22">
        <f>IF(COUNT(F42)=0,"",VLOOKUP(F42,Pts!$A$2:$B$112,2,FALSE))</f>
      </c>
      <c r="P42" s="23">
        <f>IF(COUNT(G42)=0,"",VLOOKUP(G42,Pts!$A$2:$B$112,2,FALSE))</f>
      </c>
      <c r="Q42" s="24">
        <f>IF(COUNT(H42)=0,"",VLOOKUP(H42,Pts!$A$2:$B$112,2,FALSE))</f>
      </c>
      <c r="R42" s="23">
        <f>IF(COUNT(I42)=0,"",VLOOKUP(I42,Pts!$A$2:$B$112,2,FALSE))</f>
      </c>
      <c r="S42" s="24">
        <f>IF(COUNT(J42)=0,"",VLOOKUP(J42,Pts!$A$2:$B$112,2,FALSE))</f>
      </c>
      <c r="T42" s="23">
        <f>IF(COUNT(K42)=0,"",VLOOKUP(K42,Pts!$A$2:$B$112,2,FALSE))</f>
      </c>
      <c r="U42" s="24">
        <f>IF(COUNT(L42)=0,"",VLOOKUP(L42,Pts!$A$2:$B$112,2,FALSE))</f>
      </c>
      <c r="V42" s="23">
        <f>IF(COUNT(M42)=0,"",VLOOKUP(M42,Pts!$A$2:$B$112,2,FALSE))</f>
      </c>
      <c r="W42" s="24">
        <f>IF(COUNT(N42)=0,"",VLOOKUP(N42,Pts!$A$2:$B$112,2,FALSE))</f>
      </c>
      <c r="X42" s="25">
        <f t="shared" si="1"/>
        <v>0</v>
      </c>
      <c r="Y42" s="25">
        <f>IF(COUNT(O42:W42)=Pts!$D$1,SUM(O42:W42)-SMALL(O42:W42,1),SUM(O42:W42)+Z42)</f>
        <v>0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</row>
    <row r="43" spans="1:250" s="80" customFormat="1" ht="13.5" customHeight="1" hidden="1">
      <c r="A43" s="241" t="s">
        <v>337</v>
      </c>
      <c r="B43" s="263"/>
      <c r="C43" s="264" t="s">
        <v>443</v>
      </c>
      <c r="D43" s="265" t="s">
        <v>146</v>
      </c>
      <c r="E43" s="254" t="s">
        <v>148</v>
      </c>
      <c r="F43" s="19"/>
      <c r="G43" s="20"/>
      <c r="H43" s="21"/>
      <c r="I43" s="20"/>
      <c r="J43" s="21"/>
      <c r="K43" s="20"/>
      <c r="L43" s="21"/>
      <c r="M43" s="20"/>
      <c r="N43" s="101"/>
      <c r="O43" s="22">
        <f>IF(COUNT(F43)=0,"",VLOOKUP(F43,Pts!$A$2:$B$112,2,FALSE))</f>
      </c>
      <c r="P43" s="23">
        <f>IF(COUNT(G43)=0,"",VLOOKUP(G43,Pts!$A$2:$B$112,2,FALSE))</f>
      </c>
      <c r="Q43" s="24">
        <f>IF(COUNT(H43)=0,"",VLOOKUP(H43,Pts!$A$2:$B$112,2,FALSE))</f>
      </c>
      <c r="R43" s="23">
        <f>IF(COUNT(I43)=0,"",VLOOKUP(I43,Pts!$A$2:$B$112,2,FALSE))</f>
      </c>
      <c r="S43" s="24">
        <f>IF(COUNT(J43)=0,"",VLOOKUP(J43,Pts!$A$2:$B$112,2,FALSE))</f>
      </c>
      <c r="T43" s="23">
        <f>IF(COUNT(K43)=0,"",VLOOKUP(K43,Pts!$A$2:$B$112,2,FALSE))</f>
      </c>
      <c r="U43" s="24">
        <f>IF(COUNT(L43)=0,"",VLOOKUP(L43,Pts!$A$2:$B$112,2,FALSE))</f>
      </c>
      <c r="V43" s="23">
        <f>IF(COUNT(M43)=0,"",VLOOKUP(M43,Pts!$A$2:$B$112,2,FALSE))</f>
      </c>
      <c r="W43" s="24">
        <f>IF(COUNT(N43)=0,"",VLOOKUP(N43,Pts!$A$2:$B$112,2,FALSE))</f>
      </c>
      <c r="X43" s="25">
        <f aca="true" t="shared" si="2" ref="X43:X63">SUM(O43:W43)+Z43</f>
        <v>0</v>
      </c>
      <c r="Y43" s="25">
        <f>IF(COUNT(O43:W43)=Pts!$D$1,SUM(O43:W43)-SMALL(O43:W43,1),SUM(O43:W43)+Z43)</f>
        <v>0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</row>
    <row r="44" spans="1:26" s="80" customFormat="1" ht="13.5" customHeight="1" hidden="1">
      <c r="A44" s="28"/>
      <c r="B44" s="16" t="s">
        <v>16</v>
      </c>
      <c r="C44" s="17" t="s">
        <v>319</v>
      </c>
      <c r="D44" s="18" t="s">
        <v>64</v>
      </c>
      <c r="E44" s="26" t="s">
        <v>19</v>
      </c>
      <c r="F44" s="19"/>
      <c r="G44" s="20"/>
      <c r="H44" s="21"/>
      <c r="I44" s="20"/>
      <c r="J44" s="21"/>
      <c r="K44" s="20"/>
      <c r="L44" s="21"/>
      <c r="M44" s="20"/>
      <c r="N44" s="101"/>
      <c r="O44" s="173">
        <f>IF(COUNT(F44)=0,"",VLOOKUP(F44,Pts!$A$2:$B$112,2,FALSE))</f>
      </c>
      <c r="P44" s="23">
        <f>IF(COUNT(G44)=0,"",VLOOKUP(G44,Pts!$A$2:$B$112,2,FALSE))</f>
      </c>
      <c r="Q44" s="24">
        <f>IF(COUNT(H44)=0,"",VLOOKUP(H44,Pts!$A$2:$B$112,2,FALSE))</f>
      </c>
      <c r="R44" s="23">
        <f>IF(COUNT(I44)=0,"",VLOOKUP(I44,Pts!$A$2:$B$112,2,FALSE))</f>
      </c>
      <c r="S44" s="24">
        <f>IF(COUNT(J44)=0,"",VLOOKUP(J44,Pts!$A$2:$B$112,2,FALSE))</f>
      </c>
      <c r="T44" s="23">
        <f>IF(COUNT(K44)=0,"",VLOOKUP(K44,Pts!$A$2:$B$112,2,FALSE))</f>
      </c>
      <c r="U44" s="24">
        <f>IF(COUNT(L44)=0,"",VLOOKUP(L44,Pts!$A$2:$B$112,2,FALSE))</f>
      </c>
      <c r="V44" s="23">
        <f>IF(COUNT(M44)=0,"",VLOOKUP(M44,Pts!$A$2:$B$112,2,FALSE))</f>
      </c>
      <c r="W44" s="24">
        <f>IF(COUNT(N44)=0,"",VLOOKUP(N44,Pts!$A$2:$B$112,2,FALSE))</f>
      </c>
      <c r="X44" s="25">
        <f t="shared" si="2"/>
        <v>0</v>
      </c>
      <c r="Y44" s="25">
        <f>IF(COUNT(O44:W44)=Pts!$D$1,SUM(O44:W44)-SMALL(O44:W44,1),SUM(O44:W44)+Z44)</f>
        <v>0</v>
      </c>
      <c r="Z44" s="204"/>
    </row>
    <row r="45" spans="1:250" s="27" customFormat="1" ht="13.5" customHeight="1" hidden="1">
      <c r="A45" s="28" t="s">
        <v>337</v>
      </c>
      <c r="B45" s="16"/>
      <c r="C45" s="17" t="s">
        <v>110</v>
      </c>
      <c r="D45" s="18" t="s">
        <v>102</v>
      </c>
      <c r="E45" s="64" t="s">
        <v>22</v>
      </c>
      <c r="F45" s="19"/>
      <c r="G45" s="20"/>
      <c r="H45" s="21"/>
      <c r="I45" s="20"/>
      <c r="J45" s="21"/>
      <c r="K45" s="20"/>
      <c r="L45" s="21"/>
      <c r="M45" s="20"/>
      <c r="N45" s="101"/>
      <c r="O45" s="22">
        <f>IF(COUNT(F45)=0,"",VLOOKUP(F45,Pts!$A$2:$B$112,2,FALSE))</f>
      </c>
      <c r="P45" s="23">
        <f>IF(COUNT(G45)=0,"",VLOOKUP(G45,Pts!$A$2:$B$112,2,FALSE))</f>
      </c>
      <c r="Q45" s="24">
        <f>IF(COUNT(H45)=0,"",VLOOKUP(H45,Pts!$A$2:$B$112,2,FALSE))</f>
      </c>
      <c r="R45" s="23">
        <f>IF(COUNT(I45)=0,"",VLOOKUP(I45,Pts!$A$2:$B$112,2,FALSE))</f>
      </c>
      <c r="S45" s="24">
        <f>IF(COUNT(J45)=0,"",VLOOKUP(J45,Pts!$A$2:$B$112,2,FALSE))</f>
      </c>
      <c r="T45" s="23">
        <f>IF(COUNT(K45)=0,"",VLOOKUP(K45,Pts!$A$2:$B$112,2,FALSE))</f>
      </c>
      <c r="U45" s="24">
        <f>IF(COUNT(L45)=0,"",VLOOKUP(L45,Pts!$A$2:$B$112,2,FALSE))</f>
      </c>
      <c r="V45" s="23">
        <f>IF(COUNT(M45)=0,"",VLOOKUP(M45,Pts!$A$2:$B$112,2,FALSE))</f>
      </c>
      <c r="W45" s="24">
        <f>IF(COUNT(N45)=0,"",VLOOKUP(N45,Pts!$A$2:$B$112,2,FALSE))</f>
      </c>
      <c r="X45" s="25">
        <f t="shared" si="2"/>
        <v>0</v>
      </c>
      <c r="Y45" s="25">
        <f>IF(COUNT(O45:W45)=Pts!$D$1,SUM(O45:W45)-SMALL(O45:W45,1),SUM(O45:W45)+Z45)</f>
        <v>0</v>
      </c>
      <c r="Z45" s="204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</row>
    <row r="46" spans="1:250" s="27" customFormat="1" ht="13.5" customHeight="1" hidden="1">
      <c r="A46" s="70" t="s">
        <v>340</v>
      </c>
      <c r="B46" s="30" t="s">
        <v>50</v>
      </c>
      <c r="C46" s="314" t="s">
        <v>594</v>
      </c>
      <c r="D46" s="315" t="s">
        <v>290</v>
      </c>
      <c r="E46" s="46" t="s">
        <v>36</v>
      </c>
      <c r="F46" s="19"/>
      <c r="G46" s="20"/>
      <c r="H46" s="21"/>
      <c r="I46" s="20"/>
      <c r="J46" s="21"/>
      <c r="K46" s="20"/>
      <c r="L46" s="21"/>
      <c r="M46" s="20"/>
      <c r="N46" s="101"/>
      <c r="O46" s="22">
        <f>IF(COUNT(F46)=0,"",VLOOKUP(F46,Pts!$A$2:$B$112,2,FALSE))</f>
      </c>
      <c r="P46" s="23">
        <f>IF(COUNT(G46)=0,"",VLOOKUP(G46,Pts!$A$2:$B$112,2,FALSE))</f>
      </c>
      <c r="Q46" s="24">
        <f>IF(COUNT(H46)=0,"",VLOOKUP(H46,Pts!$A$2:$B$112,2,FALSE))</f>
      </c>
      <c r="R46" s="23">
        <f>IF(COUNT(I46)=0,"",VLOOKUP(I46,Pts!$A$2:$B$112,2,FALSE))</f>
      </c>
      <c r="S46" s="24">
        <f>IF(COUNT(J46)=0,"",VLOOKUP(J46,Pts!$A$2:$B$112,2,FALSE))</f>
      </c>
      <c r="T46" s="23">
        <f>IF(COUNT(K46)=0,"",VLOOKUP(K46,Pts!$A$2:$B$112,2,FALSE))</f>
      </c>
      <c r="U46" s="24">
        <f>IF(COUNT(L46)=0,"",VLOOKUP(L46,Pts!$A$2:$B$112,2,FALSE))</f>
      </c>
      <c r="V46" s="23">
        <f>IF(COUNT(M46)=0,"",VLOOKUP(M46,Pts!$A$2:$B$112,2,FALSE))</f>
      </c>
      <c r="W46" s="24">
        <f>IF(COUNT(N46)=0,"",VLOOKUP(N46,Pts!$A$2:$B$112,2,FALSE))</f>
      </c>
      <c r="X46" s="25">
        <f t="shared" si="2"/>
        <v>0</v>
      </c>
      <c r="Y46" s="25">
        <f>IF(COUNT(O46:W46)=Pts!$D$1,SUM(O46:W46)-SMALL(O46:W46,1),SUM(O46:W46)+Z46)</f>
        <v>0</v>
      </c>
      <c r="Z46" s="204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</row>
    <row r="47" spans="1:250" s="80" customFormat="1" ht="13.5" customHeight="1" hidden="1">
      <c r="A47" s="241" t="s">
        <v>337</v>
      </c>
      <c r="B47" s="234" t="s">
        <v>50</v>
      </c>
      <c r="C47" s="235" t="s">
        <v>515</v>
      </c>
      <c r="D47" s="236" t="s">
        <v>516</v>
      </c>
      <c r="E47" s="254" t="s">
        <v>99</v>
      </c>
      <c r="F47" s="19"/>
      <c r="G47" s="20"/>
      <c r="H47" s="21"/>
      <c r="I47" s="20"/>
      <c r="J47" s="21"/>
      <c r="K47" s="20"/>
      <c r="L47" s="21"/>
      <c r="M47" s="20"/>
      <c r="N47" s="101"/>
      <c r="O47" s="22">
        <f>IF(COUNT(F47)=0,"",VLOOKUP(F47,Pts!$A$2:$B$112,2,FALSE))</f>
      </c>
      <c r="P47" s="23">
        <f>IF(COUNT(G47)=0,"",VLOOKUP(G47,Pts!$A$2:$B$112,2,FALSE))</f>
      </c>
      <c r="Q47" s="24">
        <f>IF(COUNT(H47)=0,"",VLOOKUP(H47,Pts!$A$2:$B$112,2,FALSE))</f>
      </c>
      <c r="R47" s="23">
        <f>IF(COUNT(I47)=0,"",VLOOKUP(I47,Pts!$A$2:$B$112,2,FALSE))</f>
      </c>
      <c r="S47" s="24">
        <f>IF(COUNT(J47)=0,"",VLOOKUP(J47,Pts!$A$2:$B$112,2,FALSE))</f>
      </c>
      <c r="T47" s="23">
        <f>IF(COUNT(K47)=0,"",VLOOKUP(K47,Pts!$A$2:$B$112,2,FALSE))</f>
      </c>
      <c r="U47" s="24">
        <f>IF(COUNT(L47)=0,"",VLOOKUP(L47,Pts!$A$2:$B$112,2,FALSE))</f>
      </c>
      <c r="V47" s="23">
        <f>IF(COUNT(M47)=0,"",VLOOKUP(M47,Pts!$A$2:$B$112,2,FALSE))</f>
      </c>
      <c r="W47" s="24">
        <f>IF(COUNT(N47)=0,"",VLOOKUP(N47,Pts!$A$2:$B$112,2,FALSE))</f>
      </c>
      <c r="X47" s="25">
        <f t="shared" si="2"/>
        <v>0</v>
      </c>
      <c r="Y47" s="25">
        <f>IF(COUNT(O47:W47)=Pts!$D$1,SUM(O47:W47)-SMALL(O47:W47,1),SUM(O47:W47)+Z47)</f>
        <v>0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</row>
    <row r="48" spans="1:250" s="80" customFormat="1" ht="13.5" customHeight="1" hidden="1">
      <c r="A48" s="225" t="s">
        <v>337</v>
      </c>
      <c r="B48" s="242"/>
      <c r="C48" s="257" t="s">
        <v>392</v>
      </c>
      <c r="D48" s="258" t="s">
        <v>393</v>
      </c>
      <c r="E48" s="240" t="s">
        <v>8</v>
      </c>
      <c r="F48" s="19"/>
      <c r="G48" s="20"/>
      <c r="H48" s="21"/>
      <c r="I48" s="20"/>
      <c r="J48" s="21"/>
      <c r="K48" s="20"/>
      <c r="L48" s="21"/>
      <c r="M48" s="20"/>
      <c r="N48" s="101"/>
      <c r="O48" s="22">
        <f>IF(COUNT(F48)=0,"",VLOOKUP(F48,Pts!$A$2:$B$112,2,FALSE))</f>
      </c>
      <c r="P48" s="23">
        <f>IF(COUNT(G48)=0,"",VLOOKUP(G48,Pts!$A$2:$B$112,2,FALSE))</f>
      </c>
      <c r="Q48" s="24">
        <f>IF(COUNT(H48)=0,"",VLOOKUP(H48,Pts!$A$2:$B$112,2,FALSE))</f>
      </c>
      <c r="R48" s="23">
        <f>IF(COUNT(I48)=0,"",VLOOKUP(I48,Pts!$A$2:$B$112,2,FALSE))</f>
      </c>
      <c r="S48" s="24">
        <f>IF(COUNT(J48)=0,"",VLOOKUP(J48,Pts!$A$2:$B$112,2,FALSE))</f>
      </c>
      <c r="T48" s="23">
        <f>IF(COUNT(K48)=0,"",VLOOKUP(K48,Pts!$A$2:$B$112,2,FALSE))</f>
      </c>
      <c r="U48" s="24">
        <f>IF(COUNT(L48)=0,"",VLOOKUP(L48,Pts!$A$2:$B$112,2,FALSE))</f>
      </c>
      <c r="V48" s="23">
        <f>IF(COUNT(M48)=0,"",VLOOKUP(M48,Pts!$A$2:$B$112,2,FALSE))</f>
      </c>
      <c r="W48" s="24">
        <f>IF(COUNT(N48)=0,"",VLOOKUP(N48,Pts!$A$2:$B$112,2,FALSE))</f>
      </c>
      <c r="X48" s="25">
        <f t="shared" si="2"/>
        <v>0</v>
      </c>
      <c r="Y48" s="25">
        <f>IF(COUNT(O48:W48)=Pts!$D$1,SUM(O48:W48)-SMALL(O48:W48,1),SUM(O48:W48)+Z48)</f>
        <v>0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</row>
    <row r="49" spans="1:250" s="27" customFormat="1" ht="13.5" customHeight="1" hidden="1">
      <c r="A49" s="295" t="s">
        <v>341</v>
      </c>
      <c r="B49" s="260"/>
      <c r="C49" s="275" t="s">
        <v>561</v>
      </c>
      <c r="D49" s="276" t="s">
        <v>352</v>
      </c>
      <c r="E49" s="245" t="s">
        <v>22</v>
      </c>
      <c r="F49" s="19"/>
      <c r="G49" s="20"/>
      <c r="H49" s="21"/>
      <c r="I49" s="20"/>
      <c r="J49" s="21"/>
      <c r="K49" s="20"/>
      <c r="L49" s="21"/>
      <c r="M49" s="20"/>
      <c r="N49" s="101"/>
      <c r="O49" s="173">
        <f>IF(COUNT(F49)=0,"",VLOOKUP(F49,Pts!$A$2:$B$112,2,FALSE))</f>
      </c>
      <c r="P49" s="23">
        <f>IF(COUNT(G49)=0,"",VLOOKUP(G49,Pts!$A$2:$B$112,2,FALSE))</f>
      </c>
      <c r="Q49" s="24">
        <f>IF(COUNT(H49)=0,"",VLOOKUP(H49,Pts!$A$2:$B$112,2,FALSE))</f>
      </c>
      <c r="R49" s="23">
        <f>IF(COUNT(I49)=0,"",VLOOKUP(I49,Pts!$A$2:$B$112,2,FALSE))</f>
      </c>
      <c r="S49" s="24">
        <f>IF(COUNT(J49)=0,"",VLOOKUP(J49,Pts!$A$2:$B$112,2,FALSE))</f>
      </c>
      <c r="T49" s="23">
        <f>IF(COUNT(K49)=0,"",VLOOKUP(K49,Pts!$A$2:$B$112,2,FALSE))</f>
      </c>
      <c r="U49" s="24">
        <f>IF(COUNT(L49)=0,"",VLOOKUP(L49,Pts!$A$2:$B$112,2,FALSE))</f>
      </c>
      <c r="V49" s="23">
        <f>IF(COUNT(M49)=0,"",VLOOKUP(M49,Pts!$A$2:$B$112,2,FALSE))</f>
      </c>
      <c r="W49" s="24">
        <f>IF(COUNT(N49)=0,"",VLOOKUP(N49,Pts!$A$2:$B$112,2,FALSE))</f>
      </c>
      <c r="X49" s="25">
        <f t="shared" si="2"/>
        <v>0</v>
      </c>
      <c r="Y49" s="25">
        <f>IF(COUNT(O49:W49)=Pts!$D$1,SUM(O49:W49)-SMALL(O49:W49,1),SUM(O49:W49)+Z49)</f>
        <v>0</v>
      </c>
      <c r="Z49" s="204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</row>
    <row r="50" spans="1:250" s="27" customFormat="1" ht="13.5" customHeight="1" hidden="1">
      <c r="A50" s="335" t="s">
        <v>340</v>
      </c>
      <c r="B50" s="260"/>
      <c r="C50" s="275" t="s">
        <v>331</v>
      </c>
      <c r="D50" s="276" t="s">
        <v>332</v>
      </c>
      <c r="E50" s="312" t="s">
        <v>22</v>
      </c>
      <c r="F50" s="19"/>
      <c r="G50" s="20"/>
      <c r="H50" s="21"/>
      <c r="I50" s="20"/>
      <c r="J50" s="21"/>
      <c r="K50" s="20"/>
      <c r="L50" s="21"/>
      <c r="M50" s="20"/>
      <c r="N50" s="101"/>
      <c r="O50" s="22">
        <f>IF(COUNT(F50)=0,"",VLOOKUP(F50,Pts!$A$2:$B$112,2,FALSE))</f>
      </c>
      <c r="P50" s="23">
        <f>IF(COUNT(G50)=0,"",VLOOKUP(G50,Pts!$A$2:$B$112,2,FALSE))</f>
      </c>
      <c r="Q50" s="24">
        <f>IF(COUNT(H50)=0,"",VLOOKUP(H50,Pts!$A$2:$B$112,2,FALSE))</f>
      </c>
      <c r="R50" s="23">
        <f>IF(COUNT(I50)=0,"",VLOOKUP(I50,Pts!$A$2:$B$112,2,FALSE))</f>
      </c>
      <c r="S50" s="24">
        <f>IF(COUNT(J50)=0,"",VLOOKUP(J50,Pts!$A$2:$B$112,2,FALSE))</f>
      </c>
      <c r="T50" s="23">
        <f>IF(COUNT(K50)=0,"",VLOOKUP(K50,Pts!$A$2:$B$112,2,FALSE))</f>
      </c>
      <c r="U50" s="24">
        <f>IF(COUNT(L50)=0,"",VLOOKUP(L50,Pts!$A$2:$B$112,2,FALSE))</f>
      </c>
      <c r="V50" s="23">
        <f>IF(COUNT(M50)=0,"",VLOOKUP(M50,Pts!$A$2:$B$112,2,FALSE))</f>
      </c>
      <c r="W50" s="24">
        <f>IF(COUNT(N50)=0,"",VLOOKUP(N50,Pts!$A$2:$B$112,2,FALSE))</f>
      </c>
      <c r="X50" s="25">
        <f t="shared" si="2"/>
        <v>0</v>
      </c>
      <c r="Y50" s="25">
        <f>IF(COUNT(O50:W50)=Pts!$D$1,SUM(O50:W50)-SMALL(O50:W50,1),SUM(O50:W50)+Z50)</f>
        <v>0</v>
      </c>
      <c r="Z50" s="204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</row>
    <row r="51" spans="1:250" s="80" customFormat="1" ht="13.5" customHeight="1" hidden="1">
      <c r="A51" s="246" t="s">
        <v>180</v>
      </c>
      <c r="B51" s="230" t="s">
        <v>136</v>
      </c>
      <c r="C51" s="231" t="s">
        <v>152</v>
      </c>
      <c r="D51" s="232" t="s">
        <v>20</v>
      </c>
      <c r="E51" s="233" t="s">
        <v>5</v>
      </c>
      <c r="F51" s="19"/>
      <c r="G51" s="20"/>
      <c r="H51" s="21"/>
      <c r="I51" s="20"/>
      <c r="J51" s="21"/>
      <c r="K51" s="20"/>
      <c r="L51" s="21"/>
      <c r="M51" s="20"/>
      <c r="N51" s="101"/>
      <c r="O51" s="22">
        <f>IF(COUNT(F51)=0,"",VLOOKUP(F51,Pts!$A$2:$B$112,2,FALSE))</f>
      </c>
      <c r="P51" s="23">
        <f>IF(COUNT(G51)=0,"",VLOOKUP(G51,Pts!$A$2:$B$112,2,FALSE))</f>
      </c>
      <c r="Q51" s="24">
        <f>IF(COUNT(H51)=0,"",VLOOKUP(H51,Pts!$A$2:$B$112,2,FALSE))</f>
      </c>
      <c r="R51" s="23">
        <f>IF(COUNT(I51)=0,"",VLOOKUP(I51,Pts!$A$2:$B$112,2,FALSE))</f>
      </c>
      <c r="S51" s="24">
        <f>IF(COUNT(J51)=0,"",VLOOKUP(J51,Pts!$A$2:$B$112,2,FALSE))</f>
      </c>
      <c r="T51" s="23">
        <f>IF(COUNT(K51)=0,"",VLOOKUP(K51,Pts!$A$2:$B$112,2,FALSE))</f>
      </c>
      <c r="U51" s="24">
        <f>IF(COUNT(L51)=0,"",VLOOKUP(L51,Pts!$A$2:$B$112,2,FALSE))</f>
      </c>
      <c r="V51" s="23">
        <f>IF(COUNT(M51)=0,"",VLOOKUP(M51,Pts!$A$2:$B$112,2,FALSE))</f>
      </c>
      <c r="W51" s="24">
        <f>IF(COUNT(N51)=0,"",VLOOKUP(N51,Pts!$A$2:$B$112,2,FALSE))</f>
      </c>
      <c r="X51" s="25">
        <f t="shared" si="2"/>
        <v>0</v>
      </c>
      <c r="Y51" s="25">
        <f>IF(COUNT(O51:W51)=Pts!$D$1,SUM(O51:W51)-SMALL(O51:W51,1),SUM(O51:W51)+Z51)</f>
        <v>0</v>
      </c>
      <c r="Z51" s="219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</row>
    <row r="52" spans="1:26" s="27" customFormat="1" ht="13.5" customHeight="1" hidden="1">
      <c r="A52" s="29" t="s">
        <v>341</v>
      </c>
      <c r="B52" s="40"/>
      <c r="C52" s="41" t="s">
        <v>239</v>
      </c>
      <c r="D52" s="42" t="s">
        <v>21</v>
      </c>
      <c r="E52" s="64" t="s">
        <v>22</v>
      </c>
      <c r="F52" s="19"/>
      <c r="G52" s="20"/>
      <c r="H52" s="21"/>
      <c r="I52" s="20"/>
      <c r="J52" s="21"/>
      <c r="K52" s="20"/>
      <c r="L52" s="21"/>
      <c r="M52" s="20"/>
      <c r="N52" s="101"/>
      <c r="O52" s="22">
        <f>IF(COUNT(F52)=0,"",VLOOKUP(F52,Pts!$A$2:$B$112,2,FALSE))</f>
      </c>
      <c r="P52" s="23">
        <f>IF(COUNT(G52)=0,"",VLOOKUP(G52,Pts!$A$2:$B$112,2,FALSE))</f>
      </c>
      <c r="Q52" s="24">
        <f>IF(COUNT(H52)=0,"",VLOOKUP(H52,Pts!$A$2:$B$112,2,FALSE))</f>
      </c>
      <c r="R52" s="23">
        <f>IF(COUNT(I52)=0,"",VLOOKUP(I52,Pts!$A$2:$B$112,2,FALSE))</f>
      </c>
      <c r="S52" s="24">
        <f>IF(COUNT(J52)=0,"",VLOOKUP(J52,Pts!$A$2:$B$112,2,FALSE))</f>
      </c>
      <c r="T52" s="23">
        <f>IF(COUNT(K52)=0,"",VLOOKUP(K52,Pts!$A$2:$B$112,2,FALSE))</f>
      </c>
      <c r="U52" s="24">
        <f>IF(COUNT(L52)=0,"",VLOOKUP(L52,Pts!$A$2:$B$112,2,FALSE))</f>
      </c>
      <c r="V52" s="23">
        <f>IF(COUNT(M52)=0,"",VLOOKUP(M52,Pts!$A$2:$B$112,2,FALSE))</f>
      </c>
      <c r="W52" s="24">
        <f>IF(COUNT(N52)=0,"",VLOOKUP(N52,Pts!$A$2:$B$112,2,FALSE))</f>
      </c>
      <c r="X52" s="25">
        <f t="shared" si="2"/>
        <v>0</v>
      </c>
      <c r="Y52" s="25">
        <f>IF(COUNT(O52:W52)=Pts!$D$1,SUM(O52:W52)-SMALL(O52:W52,1),SUM(O52:W52)+Z52)</f>
        <v>0</v>
      </c>
      <c r="Z52" s="204"/>
    </row>
    <row r="53" spans="1:250" s="27" customFormat="1" ht="13.5" customHeight="1" hidden="1">
      <c r="A53" s="70" t="s">
        <v>340</v>
      </c>
      <c r="B53" s="48"/>
      <c r="C53" s="49" t="s">
        <v>545</v>
      </c>
      <c r="D53" s="50" t="s">
        <v>90</v>
      </c>
      <c r="E53" s="46" t="s">
        <v>99</v>
      </c>
      <c r="F53" s="19"/>
      <c r="G53" s="20"/>
      <c r="H53" s="21"/>
      <c r="I53" s="20"/>
      <c r="J53" s="21"/>
      <c r="K53" s="20"/>
      <c r="L53" s="21"/>
      <c r="M53" s="20"/>
      <c r="N53" s="101"/>
      <c r="O53" s="22">
        <f>IF(COUNT(F53)=0,"",VLOOKUP(F53,Pts!$A$2:$B$112,2,FALSE))</f>
      </c>
      <c r="P53" s="23">
        <f>IF(COUNT(G53)=0,"",VLOOKUP(G53,Pts!$A$2:$B$112,2,FALSE))</f>
      </c>
      <c r="Q53" s="24">
        <f>IF(COUNT(H53)=0,"",VLOOKUP(H53,Pts!$A$2:$B$112,2,FALSE))</f>
      </c>
      <c r="R53" s="23">
        <f>IF(COUNT(I53)=0,"",VLOOKUP(I53,Pts!$A$2:$B$112,2,FALSE))</f>
      </c>
      <c r="S53" s="24">
        <f>IF(COUNT(J53)=0,"",VLOOKUP(J53,Pts!$A$2:$B$112,2,FALSE))</f>
      </c>
      <c r="T53" s="23">
        <f>IF(COUNT(K53)=0,"",VLOOKUP(K53,Pts!$A$2:$B$112,2,FALSE))</f>
      </c>
      <c r="U53" s="24">
        <f>IF(COUNT(L53)=0,"",VLOOKUP(L53,Pts!$A$2:$B$112,2,FALSE))</f>
      </c>
      <c r="V53" s="23">
        <f>IF(COUNT(M53)=0,"",VLOOKUP(M53,Pts!$A$2:$B$112,2,FALSE))</f>
      </c>
      <c r="W53" s="24">
        <f>IF(COUNT(N53)=0,"",VLOOKUP(N53,Pts!$A$2:$B$112,2,FALSE))</f>
      </c>
      <c r="X53" s="25">
        <f t="shared" si="2"/>
        <v>0</v>
      </c>
      <c r="Y53" s="25">
        <f>IF(COUNT(O53:W53)=Pts!$D$1,SUM(O53:W53)-SMALL(O53:W53,1),SUM(O53:W53)+Z53)</f>
        <v>0</v>
      </c>
      <c r="Z53" s="204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</row>
    <row r="54" spans="1:26" s="27" customFormat="1" ht="13.5" customHeight="1" hidden="1">
      <c r="A54" s="28" t="s">
        <v>337</v>
      </c>
      <c r="B54" s="16"/>
      <c r="C54" s="17" t="s">
        <v>69</v>
      </c>
      <c r="D54" s="18" t="s">
        <v>70</v>
      </c>
      <c r="E54" s="63" t="s">
        <v>22</v>
      </c>
      <c r="F54" s="19"/>
      <c r="G54" s="20"/>
      <c r="H54" s="21"/>
      <c r="I54" s="20"/>
      <c r="J54" s="21"/>
      <c r="K54" s="20"/>
      <c r="L54" s="21"/>
      <c r="M54" s="20"/>
      <c r="N54" s="101"/>
      <c r="O54" s="22">
        <f>IF(COUNT(F54)=0,"",VLOOKUP(F54,Pts!$A$2:$B$112,2,FALSE))</f>
      </c>
      <c r="P54" s="23">
        <f>IF(COUNT(G54)=0,"",VLOOKUP(G54,Pts!$A$2:$B$112,2,FALSE))</f>
      </c>
      <c r="Q54" s="24">
        <f>IF(COUNT(H54)=0,"",VLOOKUP(H54,Pts!$A$2:$B$112,2,FALSE))</f>
      </c>
      <c r="R54" s="23">
        <f>IF(COUNT(I54)=0,"",VLOOKUP(I54,Pts!$A$2:$B$112,2,FALSE))</f>
      </c>
      <c r="S54" s="24">
        <f>IF(COUNT(J54)=0,"",VLOOKUP(J54,Pts!$A$2:$B$112,2,FALSE))</f>
      </c>
      <c r="T54" s="23">
        <f>IF(COUNT(K54)=0,"",VLOOKUP(K54,Pts!$A$2:$B$112,2,FALSE))</f>
      </c>
      <c r="U54" s="24">
        <f>IF(COUNT(L54)=0,"",VLOOKUP(L54,Pts!$A$2:$B$112,2,FALSE))</f>
      </c>
      <c r="V54" s="23">
        <f>IF(COUNT(M54)=0,"",VLOOKUP(M54,Pts!$A$2:$B$112,2,FALSE))</f>
      </c>
      <c r="W54" s="24">
        <f>IF(COUNT(N54)=0,"",VLOOKUP(N54,Pts!$A$2:$B$112,2,FALSE))</f>
      </c>
      <c r="X54" s="25">
        <f t="shared" si="2"/>
        <v>0</v>
      </c>
      <c r="Y54" s="25">
        <f>IF(COUNT(O54:W54)=Pts!$D$1,SUM(O54:W54)-SMALL(O54:W54,1),SUM(O54:W54)+Z54)</f>
        <v>0</v>
      </c>
      <c r="Z54" s="204"/>
    </row>
    <row r="55" spans="1:250" s="80" customFormat="1" ht="13.5" customHeight="1" hidden="1">
      <c r="A55" s="220" t="s">
        <v>341</v>
      </c>
      <c r="B55" s="221"/>
      <c r="C55" s="222" t="s">
        <v>97</v>
      </c>
      <c r="D55" s="223" t="s">
        <v>96</v>
      </c>
      <c r="E55" s="240" t="s">
        <v>5</v>
      </c>
      <c r="F55" s="19"/>
      <c r="G55" s="20"/>
      <c r="H55" s="21"/>
      <c r="I55" s="20"/>
      <c r="J55" s="21"/>
      <c r="K55" s="20"/>
      <c r="L55" s="21"/>
      <c r="M55" s="20"/>
      <c r="N55" s="101"/>
      <c r="O55" s="22">
        <f>IF(COUNT(F55)=0,"",VLOOKUP(F55,Pts!$A$2:$B$112,2,FALSE))</f>
      </c>
      <c r="P55" s="23">
        <f>IF(COUNT(G55)=0,"",VLOOKUP(G55,Pts!$A$2:$B$112,2,FALSE))</f>
      </c>
      <c r="Q55" s="24">
        <f>IF(COUNT(H55)=0,"",VLOOKUP(H55,Pts!$A$2:$B$112,2,FALSE))</f>
      </c>
      <c r="R55" s="23">
        <f>IF(COUNT(I55)=0,"",VLOOKUP(I55,Pts!$A$2:$B$112,2,FALSE))</f>
      </c>
      <c r="S55" s="24">
        <f>IF(COUNT(J55)=0,"",VLOOKUP(J55,Pts!$A$2:$B$112,2,FALSE))</f>
      </c>
      <c r="T55" s="23">
        <f>IF(COUNT(K55)=0,"",VLOOKUP(K55,Pts!$A$2:$B$112,2,FALSE))</f>
      </c>
      <c r="U55" s="24">
        <f>IF(COUNT(L55)=0,"",VLOOKUP(L55,Pts!$A$2:$B$112,2,FALSE))</f>
      </c>
      <c r="V55" s="23">
        <f>IF(COUNT(M55)=0,"",VLOOKUP(M55,Pts!$A$2:$B$112,2,FALSE))</f>
      </c>
      <c r="W55" s="24">
        <f>IF(COUNT(N55)=0,"",VLOOKUP(N55,Pts!$A$2:$B$112,2,FALSE))</f>
      </c>
      <c r="X55" s="25">
        <f t="shared" si="2"/>
        <v>0</v>
      </c>
      <c r="Y55" s="25">
        <f>IF(COUNT(O55:W55)=Pts!$D$1,SUM(O55:W55)-SMALL(O55:W55,1),SUM(O55:W55)+Z55)</f>
        <v>0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</row>
    <row r="56" spans="1:250" s="27" customFormat="1" ht="13.5" customHeight="1" hidden="1">
      <c r="A56" s="70" t="s">
        <v>340</v>
      </c>
      <c r="B56" s="74"/>
      <c r="C56" s="75" t="s">
        <v>320</v>
      </c>
      <c r="D56" s="76" t="s">
        <v>52</v>
      </c>
      <c r="E56" s="58" t="s">
        <v>150</v>
      </c>
      <c r="F56" s="19"/>
      <c r="G56" s="20"/>
      <c r="H56" s="21"/>
      <c r="I56" s="20"/>
      <c r="J56" s="21"/>
      <c r="K56" s="20"/>
      <c r="L56" s="21"/>
      <c r="M56" s="20"/>
      <c r="N56" s="101"/>
      <c r="O56" s="173">
        <f>IF(COUNT(F56)=0,"",VLOOKUP(F56,Pts!$A$2:$B$112,2,FALSE))</f>
      </c>
      <c r="P56" s="23">
        <f>IF(COUNT(G56)=0,"",VLOOKUP(G56,Pts!$A$2:$B$112,2,FALSE))</f>
      </c>
      <c r="Q56" s="24">
        <f>IF(COUNT(H56)=0,"",VLOOKUP(H56,Pts!$A$2:$B$112,2,FALSE))</f>
      </c>
      <c r="R56" s="23">
        <f>IF(COUNT(I56)=0,"",VLOOKUP(I56,Pts!$A$2:$B$112,2,FALSE))</f>
      </c>
      <c r="S56" s="24">
        <f>IF(COUNT(J56)=0,"",VLOOKUP(J56,Pts!$A$2:$B$112,2,FALSE))</f>
      </c>
      <c r="T56" s="23">
        <f>IF(COUNT(K56)=0,"",VLOOKUP(K56,Pts!$A$2:$B$112,2,FALSE))</f>
      </c>
      <c r="U56" s="24">
        <f>IF(COUNT(L56)=0,"",VLOOKUP(L56,Pts!$A$2:$B$112,2,FALSE))</f>
      </c>
      <c r="V56" s="23">
        <f>IF(COUNT(M56)=0,"",VLOOKUP(M56,Pts!$A$2:$B$112,2,FALSE))</f>
      </c>
      <c r="W56" s="24">
        <f>IF(COUNT(N56)=0,"",VLOOKUP(N56,Pts!$A$2:$B$112,2,FALSE))</f>
      </c>
      <c r="X56" s="25">
        <f t="shared" si="2"/>
        <v>0</v>
      </c>
      <c r="Y56" s="25">
        <f>IF(COUNT(O56:W56)=Pts!$D$1,SUM(O56:W56)-SMALL(O56:W56,1),SUM(O56:W56)+Z56)</f>
        <v>0</v>
      </c>
      <c r="Z56" s="204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</row>
    <row r="57" spans="1:26" s="27" customFormat="1" ht="13.5" customHeight="1" hidden="1">
      <c r="A57" s="28" t="s">
        <v>337</v>
      </c>
      <c r="B57" s="16"/>
      <c r="C57" s="17" t="s">
        <v>75</v>
      </c>
      <c r="D57" s="18" t="s">
        <v>24</v>
      </c>
      <c r="E57" s="26" t="s">
        <v>41</v>
      </c>
      <c r="F57" s="19"/>
      <c r="G57" s="20"/>
      <c r="H57" s="21"/>
      <c r="I57" s="20"/>
      <c r="J57" s="21"/>
      <c r="K57" s="20"/>
      <c r="L57" s="21"/>
      <c r="M57" s="20"/>
      <c r="N57" s="101"/>
      <c r="O57" s="22">
        <f>IF(COUNT(F57)=0,"",VLOOKUP(F57,Pts!$A$2:$B$112,2,FALSE))</f>
      </c>
      <c r="P57" s="23">
        <f>IF(COUNT(G57)=0,"",VLOOKUP(G57,Pts!$A$2:$B$112,2,FALSE))</f>
      </c>
      <c r="Q57" s="24">
        <f>IF(COUNT(H57)=0,"",VLOOKUP(H57,Pts!$A$2:$B$112,2,FALSE))</f>
      </c>
      <c r="R57" s="23">
        <f>IF(COUNT(I57)=0,"",VLOOKUP(I57,Pts!$A$2:$B$112,2,FALSE))</f>
      </c>
      <c r="S57" s="24">
        <f>IF(COUNT(J57)=0,"",VLOOKUP(J57,Pts!$A$2:$B$112,2,FALSE))</f>
      </c>
      <c r="T57" s="23">
        <f>IF(COUNT(K57)=0,"",VLOOKUP(K57,Pts!$A$2:$B$112,2,FALSE))</f>
      </c>
      <c r="U57" s="24">
        <f>IF(COUNT(L57)=0,"",VLOOKUP(L57,Pts!$A$2:$B$112,2,FALSE))</f>
      </c>
      <c r="V57" s="23">
        <f>IF(COUNT(M57)=0,"",VLOOKUP(M57,Pts!$A$2:$B$112,2,FALSE))</f>
      </c>
      <c r="W57" s="24">
        <f>IF(COUNT(N57)=0,"",VLOOKUP(N57,Pts!$A$2:$B$112,2,FALSE))</f>
      </c>
      <c r="X57" s="25">
        <f t="shared" si="2"/>
        <v>0</v>
      </c>
      <c r="Y57" s="25">
        <f>IF(COUNT(O57:W57)=Pts!$D$1,SUM(O57:W57)-SMALL(O57:W57,1),SUM(O57:W57)+Z57)</f>
        <v>0</v>
      </c>
      <c r="Z57" s="204"/>
    </row>
    <row r="58" spans="1:26" s="27" customFormat="1" ht="13.5" customHeight="1" hidden="1">
      <c r="A58" s="47" t="s">
        <v>340</v>
      </c>
      <c r="B58" s="48"/>
      <c r="C58" s="49" t="s">
        <v>215</v>
      </c>
      <c r="D58" s="50" t="s">
        <v>63</v>
      </c>
      <c r="E58" s="57" t="s">
        <v>209</v>
      </c>
      <c r="F58" s="19"/>
      <c r="G58" s="20"/>
      <c r="H58" s="21"/>
      <c r="I58" s="20"/>
      <c r="J58" s="21"/>
      <c r="K58" s="20"/>
      <c r="L58" s="21"/>
      <c r="M58" s="20"/>
      <c r="N58" s="101"/>
      <c r="O58" s="173">
        <f>IF(COUNT(F58)=0,"",VLOOKUP(F58,Pts!$A$2:$B$112,2,FALSE))</f>
      </c>
      <c r="P58" s="23">
        <f>IF(COUNT(G58)=0,"",VLOOKUP(G58,Pts!$A$2:$B$112,2,FALSE))</f>
      </c>
      <c r="Q58" s="24">
        <f>IF(COUNT(H58)=0,"",VLOOKUP(H58,Pts!$A$2:$B$112,2,FALSE))</f>
      </c>
      <c r="R58" s="23">
        <f>IF(COUNT(I58)=0,"",VLOOKUP(I58,Pts!$A$2:$B$112,2,FALSE))</f>
      </c>
      <c r="S58" s="24">
        <f>IF(COUNT(J58)=0,"",VLOOKUP(J58,Pts!$A$2:$B$112,2,FALSE))</f>
      </c>
      <c r="T58" s="23">
        <f>IF(COUNT(K58)=0,"",VLOOKUP(K58,Pts!$A$2:$B$112,2,FALSE))</f>
      </c>
      <c r="U58" s="24">
        <f>IF(COUNT(L58)=0,"",VLOOKUP(L58,Pts!$A$2:$B$112,2,FALSE))</f>
      </c>
      <c r="V58" s="23">
        <f>IF(COUNT(M58)=0,"",VLOOKUP(M58,Pts!$A$2:$B$112,2,FALSE))</f>
      </c>
      <c r="W58" s="24">
        <f>IF(COUNT(N58)=0,"",VLOOKUP(N58,Pts!$A$2:$B$112,2,FALSE))</f>
      </c>
      <c r="X58" s="25">
        <f t="shared" si="2"/>
        <v>0</v>
      </c>
      <c r="Y58" s="25">
        <f>IF(COUNT(O58:W58)=Pts!$D$1,SUM(O58:W58)-SMALL(O58:W58,1),SUM(O58:W58)+Z58)</f>
        <v>0</v>
      </c>
      <c r="Z58" s="204"/>
    </row>
    <row r="59" spans="1:26" s="27" customFormat="1" ht="13.5" customHeight="1" hidden="1">
      <c r="A59" s="70"/>
      <c r="B59" s="16" t="s">
        <v>136</v>
      </c>
      <c r="C59" s="17" t="s">
        <v>240</v>
      </c>
      <c r="D59" s="18" t="s">
        <v>241</v>
      </c>
      <c r="E59" s="64" t="s">
        <v>22</v>
      </c>
      <c r="F59" s="19"/>
      <c r="G59" s="20"/>
      <c r="H59" s="21"/>
      <c r="I59" s="20"/>
      <c r="J59" s="21"/>
      <c r="K59" s="20"/>
      <c r="L59" s="21"/>
      <c r="M59" s="20"/>
      <c r="N59" s="101"/>
      <c r="O59" s="22">
        <f>IF(COUNT(F59)=0,"",VLOOKUP(F59,Pts!$A$2:$B$112,2,FALSE))</f>
      </c>
      <c r="P59" s="23">
        <f>IF(COUNT(G59)=0,"",VLOOKUP(G59,Pts!$A$2:$B$112,2,FALSE))</f>
      </c>
      <c r="Q59" s="24">
        <f>IF(COUNT(H59)=0,"",VLOOKUP(H59,Pts!$A$2:$B$112,2,FALSE))</f>
      </c>
      <c r="R59" s="23">
        <f>IF(COUNT(I59)=0,"",VLOOKUP(I59,Pts!$A$2:$B$112,2,FALSE))</f>
      </c>
      <c r="S59" s="24">
        <f>IF(COUNT(J59)=0,"",VLOOKUP(J59,Pts!$A$2:$B$112,2,FALSE))</f>
      </c>
      <c r="T59" s="23">
        <f>IF(COUNT(K59)=0,"",VLOOKUP(K59,Pts!$A$2:$B$112,2,FALSE))</f>
      </c>
      <c r="U59" s="24">
        <f>IF(COUNT(L59)=0,"",VLOOKUP(L59,Pts!$A$2:$B$112,2,FALSE))</f>
      </c>
      <c r="V59" s="23">
        <f>IF(COUNT(M59)=0,"",VLOOKUP(M59,Pts!$A$2:$B$112,2,FALSE))</f>
      </c>
      <c r="W59" s="24">
        <f>IF(COUNT(N59)=0,"",VLOOKUP(N59,Pts!$A$2:$B$112,2,FALSE))</f>
      </c>
      <c r="X59" s="25">
        <f t="shared" si="2"/>
        <v>0</v>
      </c>
      <c r="Y59" s="25">
        <f>IF(COUNT(O59:W59)=Pts!$D$1,SUM(O59:W59)-SMALL(O59:W59,1),SUM(O59:W59)+Z59)</f>
        <v>0</v>
      </c>
      <c r="Z59" s="204"/>
    </row>
    <row r="60" spans="1:26" s="27" customFormat="1" ht="13.5" customHeight="1" hidden="1">
      <c r="A60" s="210" t="s">
        <v>337</v>
      </c>
      <c r="B60" s="211"/>
      <c r="C60" s="212" t="s">
        <v>517</v>
      </c>
      <c r="D60" s="213" t="s">
        <v>90</v>
      </c>
      <c r="E60" s="281" t="s">
        <v>342</v>
      </c>
      <c r="F60" s="19"/>
      <c r="G60" s="20"/>
      <c r="H60" s="21"/>
      <c r="I60" s="20"/>
      <c r="J60" s="21"/>
      <c r="K60" s="20"/>
      <c r="L60" s="21"/>
      <c r="M60" s="20"/>
      <c r="N60" s="101"/>
      <c r="O60" s="22">
        <f>IF(COUNT(F60)=0,"",VLOOKUP(F60,Pts!$A$2:$B$112,2,FALSE))</f>
      </c>
      <c r="P60" s="23">
        <f>IF(COUNT(G60)=0,"",VLOOKUP(G60,Pts!$A$2:$B$112,2,FALSE))</f>
      </c>
      <c r="Q60" s="24">
        <f>IF(COUNT(H60)=0,"",VLOOKUP(H60,Pts!$A$2:$B$112,2,FALSE))</f>
      </c>
      <c r="R60" s="23">
        <f>IF(COUNT(I60)=0,"",VLOOKUP(I60,Pts!$A$2:$B$112,2,FALSE))</f>
      </c>
      <c r="S60" s="24">
        <f>IF(COUNT(J60)=0,"",VLOOKUP(J60,Pts!$A$2:$B$112,2,FALSE))</f>
      </c>
      <c r="T60" s="23">
        <f>IF(COUNT(K60)=0,"",VLOOKUP(K60,Pts!$A$2:$B$112,2,FALSE))</f>
      </c>
      <c r="U60" s="24">
        <f>IF(COUNT(L60)=0,"",VLOOKUP(L60,Pts!$A$2:$B$112,2,FALSE))</f>
      </c>
      <c r="V60" s="23">
        <f>IF(COUNT(M60)=0,"",VLOOKUP(M60,Pts!$A$2:$B$112,2,FALSE))</f>
      </c>
      <c r="W60" s="24">
        <f>IF(COUNT(N60)=0,"",VLOOKUP(N60,Pts!$A$2:$B$112,2,FALSE))</f>
      </c>
      <c r="X60" s="25">
        <f t="shared" si="2"/>
        <v>0</v>
      </c>
      <c r="Y60" s="25">
        <f>IF(COUNT(O60:W60)=Pts!$D$1,SUM(O60:W60)-SMALL(O60:W60,1),SUM(O60:W60)+Z60)</f>
        <v>0</v>
      </c>
      <c r="Z60" s="80"/>
    </row>
    <row r="61" spans="1:250" s="80" customFormat="1" ht="13.5" customHeight="1" hidden="1">
      <c r="A61" s="28" t="s">
        <v>340</v>
      </c>
      <c r="B61" s="16"/>
      <c r="C61" s="17" t="s">
        <v>67</v>
      </c>
      <c r="D61" s="18" t="s">
        <v>68</v>
      </c>
      <c r="E61" s="61" t="s">
        <v>19</v>
      </c>
      <c r="F61" s="19"/>
      <c r="G61" s="20"/>
      <c r="H61" s="21"/>
      <c r="I61" s="20"/>
      <c r="J61" s="21"/>
      <c r="K61" s="20"/>
      <c r="L61" s="21"/>
      <c r="M61" s="20"/>
      <c r="N61" s="101"/>
      <c r="O61" s="173">
        <f>IF(COUNT(F61)=0,"",VLOOKUP(F61,Pts!$A$2:$B$112,2,FALSE))</f>
      </c>
      <c r="P61" s="23">
        <f>IF(COUNT(G61)=0,"",VLOOKUP(G61,Pts!$A$2:$B$112,2,FALSE))</f>
      </c>
      <c r="Q61" s="24">
        <f>IF(COUNT(H61)=0,"",VLOOKUP(H61,Pts!$A$2:$B$112,2,FALSE))</f>
      </c>
      <c r="R61" s="23">
        <f>IF(COUNT(I61)=0,"",VLOOKUP(I61,Pts!$A$2:$B$112,2,FALSE))</f>
      </c>
      <c r="S61" s="24">
        <f>IF(COUNT(J61)=0,"",VLOOKUP(J61,Pts!$A$2:$B$112,2,FALSE))</f>
      </c>
      <c r="T61" s="23">
        <f>IF(COUNT(K61)=0,"",VLOOKUP(K61,Pts!$A$2:$B$112,2,FALSE))</f>
      </c>
      <c r="U61" s="24">
        <f>IF(COUNT(L61)=0,"",VLOOKUP(L61,Pts!$A$2:$B$112,2,FALSE))</f>
      </c>
      <c r="V61" s="23">
        <f>IF(COUNT(M61)=0,"",VLOOKUP(M61,Pts!$A$2:$B$112,2,FALSE))</f>
      </c>
      <c r="W61" s="24">
        <f>IF(COUNT(N61)=0,"",VLOOKUP(N61,Pts!$A$2:$B$112,2,FALSE))</f>
      </c>
      <c r="X61" s="25">
        <f t="shared" si="2"/>
        <v>0</v>
      </c>
      <c r="Y61" s="25">
        <f>IF(COUNT(O61:W61)=Pts!$D$1,SUM(O61:W61)-SMALL(O61:W61,1),SUM(O61:W61)+Z61)</f>
        <v>0</v>
      </c>
      <c r="Z61" s="204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</row>
    <row r="62" spans="1:26" s="80" customFormat="1" ht="13.5" customHeight="1" hidden="1">
      <c r="A62" s="28" t="s">
        <v>340</v>
      </c>
      <c r="B62" s="16"/>
      <c r="C62" s="17" t="s">
        <v>234</v>
      </c>
      <c r="D62" s="18" t="s">
        <v>128</v>
      </c>
      <c r="E62" s="26" t="s">
        <v>235</v>
      </c>
      <c r="F62" s="19"/>
      <c r="G62" s="20"/>
      <c r="H62" s="21"/>
      <c r="I62" s="20"/>
      <c r="J62" s="21"/>
      <c r="K62" s="20"/>
      <c r="L62" s="21"/>
      <c r="M62" s="20"/>
      <c r="N62" s="101"/>
      <c r="O62" s="173">
        <f>IF(COUNT(F62)=0,"",VLOOKUP(F62,Pts!$A$2:$B$112,2,FALSE))</f>
      </c>
      <c r="P62" s="23">
        <f>IF(COUNT(G62)=0,"",VLOOKUP(G62,Pts!$A$2:$B$112,2,FALSE))</f>
      </c>
      <c r="Q62" s="24">
        <f>IF(COUNT(H62)=0,"",VLOOKUP(H62,Pts!$A$2:$B$112,2,FALSE))</f>
      </c>
      <c r="R62" s="23">
        <f>IF(COUNT(I62)=0,"",VLOOKUP(I62,Pts!$A$2:$B$112,2,FALSE))</f>
      </c>
      <c r="S62" s="24">
        <f>IF(COUNT(J62)=0,"",VLOOKUP(J62,Pts!$A$2:$B$112,2,FALSE))</f>
      </c>
      <c r="T62" s="23">
        <f>IF(COUNT(K62)=0,"",VLOOKUP(K62,Pts!$A$2:$B$112,2,FALSE))</f>
      </c>
      <c r="U62" s="24">
        <f>IF(COUNT(L62)=0,"",VLOOKUP(L62,Pts!$A$2:$B$112,2,FALSE))</f>
      </c>
      <c r="V62" s="23">
        <f>IF(COUNT(M62)=0,"",VLOOKUP(M62,Pts!$A$2:$B$112,2,FALSE))</f>
      </c>
      <c r="W62" s="24">
        <f>IF(COUNT(N62)=0,"",VLOOKUP(N62,Pts!$A$2:$B$112,2,FALSE))</f>
      </c>
      <c r="X62" s="25">
        <f t="shared" si="2"/>
        <v>0</v>
      </c>
      <c r="Y62" s="25">
        <f>IF(COUNT(O62:W62)=Pts!$D$1,SUM(O62:W62)-SMALL(O62:W62,1),SUM(O62:W62)+Z62)</f>
        <v>0</v>
      </c>
      <c r="Z62" s="204"/>
    </row>
    <row r="63" spans="1:250" s="27" customFormat="1" ht="13.5" customHeight="1" hidden="1">
      <c r="A63" s="28" t="s">
        <v>340</v>
      </c>
      <c r="B63" s="16"/>
      <c r="C63" s="17" t="s">
        <v>62</v>
      </c>
      <c r="D63" s="18" t="s">
        <v>63</v>
      </c>
      <c r="E63" s="61" t="s">
        <v>19</v>
      </c>
      <c r="F63" s="19"/>
      <c r="G63" s="20"/>
      <c r="H63" s="21"/>
      <c r="I63" s="20"/>
      <c r="J63" s="21"/>
      <c r="K63" s="20"/>
      <c r="L63" s="21"/>
      <c r="M63" s="20"/>
      <c r="N63" s="101"/>
      <c r="O63" s="173">
        <f>IF(COUNT(F63)=0,"",VLOOKUP(F63,Pts!$A$2:$B$112,2,FALSE))</f>
      </c>
      <c r="P63" s="23">
        <f>IF(COUNT(G63)=0,"",VLOOKUP(G63,Pts!$A$2:$B$112,2,FALSE))</f>
      </c>
      <c r="Q63" s="24">
        <f>IF(COUNT(H63)=0,"",VLOOKUP(H63,Pts!$A$2:$B$112,2,FALSE))</f>
      </c>
      <c r="R63" s="23">
        <f>IF(COUNT(I63)=0,"",VLOOKUP(I63,Pts!$A$2:$B$112,2,FALSE))</f>
      </c>
      <c r="S63" s="24">
        <f>IF(COUNT(J63)=0,"",VLOOKUP(J63,Pts!$A$2:$B$112,2,FALSE))</f>
      </c>
      <c r="T63" s="23">
        <f>IF(COUNT(K63)=0,"",VLOOKUP(K63,Pts!$A$2:$B$112,2,FALSE))</f>
      </c>
      <c r="U63" s="24">
        <f>IF(COUNT(L63)=0,"",VLOOKUP(L63,Pts!$A$2:$B$112,2,FALSE))</f>
      </c>
      <c r="V63" s="23">
        <f>IF(COUNT(M63)=0,"",VLOOKUP(M63,Pts!$A$2:$B$112,2,FALSE))</f>
      </c>
      <c r="W63" s="24">
        <f>IF(COUNT(N63)=0,"",VLOOKUP(N63,Pts!$A$2:$B$112,2,FALSE))</f>
      </c>
      <c r="X63" s="25">
        <f t="shared" si="2"/>
        <v>0</v>
      </c>
      <c r="Y63" s="25">
        <f>IF(COUNT(O63:W63)=Pts!$D$1,SUM(O63:W63)-SMALL(O63:W63,1),SUM(O63:W63)+Z63)</f>
        <v>0</v>
      </c>
      <c r="Z63" s="204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</row>
    <row r="64" spans="1:26" s="80" customFormat="1" ht="12.75" customHeight="1" hidden="1">
      <c r="A64" s="28"/>
      <c r="B64" s="16" t="s">
        <v>16</v>
      </c>
      <c r="C64" s="17" t="s">
        <v>181</v>
      </c>
      <c r="D64" s="18" t="s">
        <v>182</v>
      </c>
      <c r="E64" s="26" t="s">
        <v>19</v>
      </c>
      <c r="F64" s="19"/>
      <c r="G64" s="20"/>
      <c r="H64" s="21"/>
      <c r="I64" s="20"/>
      <c r="J64" s="21"/>
      <c r="K64" s="20"/>
      <c r="L64" s="21"/>
      <c r="M64" s="20"/>
      <c r="N64" s="101"/>
      <c r="O64" s="173">
        <f>IF(COUNT(F64)=0,"",VLOOKUP(F64,Pts!$A$2:$B$112,2,FALSE))</f>
      </c>
      <c r="P64" s="23">
        <f>IF(COUNT(G64)=0,"",VLOOKUP(G64,Pts!$A$2:$B$112,2,FALSE))</f>
      </c>
      <c r="Q64" s="24">
        <f>IF(COUNT(H64)=0,"",VLOOKUP(H64,Pts!$A$2:$B$112,2,FALSE))</f>
      </c>
      <c r="R64" s="23">
        <f>IF(COUNT(I64)=0,"",VLOOKUP(I64,Pts!$A$2:$B$112,2,FALSE))</f>
      </c>
      <c r="S64" s="24">
        <f>IF(COUNT(J64)=0,"",VLOOKUP(J64,Pts!$A$2:$B$112,2,FALSE))</f>
      </c>
      <c r="T64" s="23">
        <f>IF(COUNT(K64)=0,"",VLOOKUP(K64,Pts!$A$2:$B$112,2,FALSE))</f>
      </c>
      <c r="U64" s="24">
        <f>IF(COUNT(L64)=0,"",VLOOKUP(L64,Pts!$A$2:$B$112,2,FALSE))</f>
      </c>
      <c r="V64" s="23">
        <f>IF(COUNT(M64)=0,"",VLOOKUP(M64,Pts!$A$2:$B$112,2,FALSE))</f>
      </c>
      <c r="W64" s="24">
        <f>IF(COUNT(N64)=0,"",VLOOKUP(N64,Pts!$A$2:$B$112,2,FALSE))</f>
      </c>
      <c r="X64" s="25">
        <f aca="true" t="shared" si="3" ref="X64:X74">SUM(O64:W64)+Z64</f>
        <v>0</v>
      </c>
      <c r="Y64" s="25">
        <f>IF(COUNT(O64:W64)=Pts!$D$1,SUM(O64:W64)-SMALL(O64:W64,1),SUM(O64:W64)+Z64)</f>
        <v>0</v>
      </c>
      <c r="Z64" s="204"/>
    </row>
    <row r="65" spans="1:26" s="27" customFormat="1" ht="12.75" customHeight="1" hidden="1">
      <c r="A65" s="28" t="s">
        <v>340</v>
      </c>
      <c r="B65" s="16"/>
      <c r="C65" s="17" t="s">
        <v>60</v>
      </c>
      <c r="D65" s="18" t="s">
        <v>61</v>
      </c>
      <c r="E65" s="58" t="s">
        <v>158</v>
      </c>
      <c r="F65" s="19"/>
      <c r="G65" s="20"/>
      <c r="H65" s="21"/>
      <c r="I65" s="20"/>
      <c r="J65" s="21"/>
      <c r="K65" s="20"/>
      <c r="L65" s="21"/>
      <c r="M65" s="20"/>
      <c r="N65" s="101"/>
      <c r="O65" s="173">
        <f>IF(COUNT(F65)=0,"",VLOOKUP(F65,Pts!$A$2:$B$112,2,FALSE))</f>
      </c>
      <c r="P65" s="23">
        <f>IF(COUNT(G65)=0,"",VLOOKUP(G65,Pts!$A$2:$B$112,2,FALSE))</f>
      </c>
      <c r="Q65" s="24">
        <f>IF(COUNT(H65)=0,"",VLOOKUP(H65,Pts!$A$2:$B$112,2,FALSE))</f>
      </c>
      <c r="R65" s="23">
        <f>IF(COUNT(I65)=0,"",VLOOKUP(I65,Pts!$A$2:$B$112,2,FALSE))</f>
      </c>
      <c r="S65" s="24">
        <f>IF(COUNT(J65)=0,"",VLOOKUP(J65,Pts!$A$2:$B$112,2,FALSE))</f>
      </c>
      <c r="T65" s="23">
        <f>IF(COUNT(K65)=0,"",VLOOKUP(K65,Pts!$A$2:$B$112,2,FALSE))</f>
      </c>
      <c r="U65" s="24">
        <f>IF(COUNT(L65)=0,"",VLOOKUP(L65,Pts!$A$2:$B$112,2,FALSE))</f>
      </c>
      <c r="V65" s="23">
        <f>IF(COUNT(M65)=0,"",VLOOKUP(M65,Pts!$A$2:$B$112,2,FALSE))</f>
      </c>
      <c r="W65" s="24">
        <f>IF(COUNT(N65)=0,"",VLOOKUP(N65,Pts!$A$2:$B$112,2,FALSE))</f>
      </c>
      <c r="X65" s="25">
        <f t="shared" si="3"/>
        <v>0</v>
      </c>
      <c r="Y65" s="25">
        <f>IF(COUNT(O65:W65)=Pts!$D$1,SUM(O65:W65)-SMALL(O65:W65,1),SUM(O65:W65)+Z65)</f>
        <v>0</v>
      </c>
      <c r="Z65" s="204"/>
    </row>
    <row r="66" spans="1:26" s="27" customFormat="1" ht="12.75" customHeight="1" hidden="1">
      <c r="A66" s="28"/>
      <c r="B66" s="16" t="s">
        <v>50</v>
      </c>
      <c r="C66" s="17" t="s">
        <v>60</v>
      </c>
      <c r="D66" s="18" t="s">
        <v>316</v>
      </c>
      <c r="E66" s="26" t="s">
        <v>5</v>
      </c>
      <c r="F66" s="19"/>
      <c r="G66" s="20"/>
      <c r="H66" s="21"/>
      <c r="I66" s="20"/>
      <c r="J66" s="21"/>
      <c r="K66" s="20"/>
      <c r="L66" s="21"/>
      <c r="M66" s="20"/>
      <c r="N66" s="101"/>
      <c r="O66" s="173">
        <f>IF(COUNT(F66)=0,"",VLOOKUP(F66,Pts!$A$2:$B$112,2,FALSE))</f>
      </c>
      <c r="P66" s="23">
        <f>IF(COUNT(G66)=0,"",VLOOKUP(G66,Pts!$A$2:$B$112,2,FALSE))</f>
      </c>
      <c r="Q66" s="24">
        <f>IF(COUNT(H66)=0,"",VLOOKUP(H66,Pts!$A$2:$B$112,2,FALSE))</f>
      </c>
      <c r="R66" s="23">
        <f>IF(COUNT(I66)=0,"",VLOOKUP(I66,Pts!$A$2:$B$112,2,FALSE))</f>
      </c>
      <c r="S66" s="24">
        <f>IF(COUNT(J66)=0,"",VLOOKUP(J66,Pts!$A$2:$B$112,2,FALSE))</f>
      </c>
      <c r="T66" s="23">
        <f>IF(COUNT(K66)=0,"",VLOOKUP(K66,Pts!$A$2:$B$112,2,FALSE))</f>
      </c>
      <c r="U66" s="24">
        <f>IF(COUNT(L66)=0,"",VLOOKUP(L66,Pts!$A$2:$B$112,2,FALSE))</f>
      </c>
      <c r="V66" s="23">
        <f>IF(COUNT(M66)=0,"",VLOOKUP(M66,Pts!$A$2:$B$112,2,FALSE))</f>
      </c>
      <c r="W66" s="24">
        <f>IF(COUNT(N66)=0,"",VLOOKUP(N66,Pts!$A$2:$B$112,2,FALSE))</f>
      </c>
      <c r="X66" s="25">
        <f t="shared" si="3"/>
        <v>0</v>
      </c>
      <c r="Y66" s="25">
        <f>IF(COUNT(O66:W66)=Pts!$D$1,SUM(O66:W66)-SMALL(O66:W66,1),SUM(O66:W66)+Z66)</f>
        <v>0</v>
      </c>
      <c r="Z66" s="204"/>
    </row>
    <row r="67" spans="1:26" s="27" customFormat="1" ht="12.75" customHeight="1" hidden="1">
      <c r="A67" s="28" t="s">
        <v>337</v>
      </c>
      <c r="B67" s="33"/>
      <c r="C67" s="31" t="s">
        <v>211</v>
      </c>
      <c r="D67" s="32" t="s">
        <v>212</v>
      </c>
      <c r="E67" s="26" t="s">
        <v>28</v>
      </c>
      <c r="F67" s="19"/>
      <c r="G67" s="20"/>
      <c r="H67" s="21"/>
      <c r="I67" s="20"/>
      <c r="J67" s="21"/>
      <c r="K67" s="20"/>
      <c r="L67" s="21"/>
      <c r="M67" s="20"/>
      <c r="N67" s="101"/>
      <c r="O67" s="22">
        <f>IF(COUNT(F67)=0,"",VLOOKUP(F67,Pts!$A$2:$B$112,2,FALSE))</f>
      </c>
      <c r="P67" s="23">
        <f>IF(COUNT(G67)=0,"",VLOOKUP(G67,Pts!$A$2:$B$112,2,FALSE))</f>
      </c>
      <c r="Q67" s="24">
        <f>IF(COUNT(H67)=0,"",VLOOKUP(H67,Pts!$A$2:$B$112,2,FALSE))</f>
      </c>
      <c r="R67" s="23">
        <f>IF(COUNT(I67)=0,"",VLOOKUP(I67,Pts!$A$2:$B$112,2,FALSE))</f>
      </c>
      <c r="S67" s="24">
        <f>IF(COUNT(J67)=0,"",VLOOKUP(J67,Pts!$A$2:$B$112,2,FALSE))</f>
      </c>
      <c r="T67" s="23">
        <f>IF(COUNT(K67)=0,"",VLOOKUP(K67,Pts!$A$2:$B$112,2,FALSE))</f>
      </c>
      <c r="U67" s="24">
        <f>IF(COUNT(L67)=0,"",VLOOKUP(L67,Pts!$A$2:$B$112,2,FALSE))</f>
      </c>
      <c r="V67" s="23">
        <f>IF(COUNT(M67)=0,"",VLOOKUP(M67,Pts!$A$2:$B$112,2,FALSE))</f>
      </c>
      <c r="W67" s="24">
        <f>IF(COUNT(N67)=0,"",VLOOKUP(N67,Pts!$A$2:$B$112,2,FALSE))</f>
      </c>
      <c r="X67" s="25">
        <f t="shared" si="3"/>
        <v>0</v>
      </c>
      <c r="Y67" s="25">
        <f>IF(COUNT(O67:W67)=Pts!$D$1,SUM(O67:W67)-SMALL(O67:W67,1),SUM(O67:W67)+Z67)</f>
        <v>0</v>
      </c>
      <c r="Z67" s="204"/>
    </row>
    <row r="68" spans="1:26" s="27" customFormat="1" ht="12.75" customHeight="1" hidden="1">
      <c r="A68" s="28" t="s">
        <v>337</v>
      </c>
      <c r="B68" s="16"/>
      <c r="C68" s="17" t="s">
        <v>375</v>
      </c>
      <c r="D68" s="18" t="s">
        <v>376</v>
      </c>
      <c r="E68" s="26" t="s">
        <v>5</v>
      </c>
      <c r="F68" s="19"/>
      <c r="G68" s="20"/>
      <c r="H68" s="21"/>
      <c r="I68" s="20"/>
      <c r="J68" s="21"/>
      <c r="K68" s="20"/>
      <c r="L68" s="21"/>
      <c r="M68" s="20"/>
      <c r="N68" s="101"/>
      <c r="O68" s="22">
        <f>IF(COUNT(F68)=0,"",VLOOKUP(F68,Pts!$A$2:$B$112,2,FALSE))</f>
      </c>
      <c r="P68" s="23">
        <f>IF(COUNT(G68)=0,"",VLOOKUP(G68,Pts!$A$2:$B$112,2,FALSE))</f>
      </c>
      <c r="Q68" s="24">
        <f>IF(COUNT(H68)=0,"",VLOOKUP(H68,Pts!$A$2:$B$112,2,FALSE))</f>
      </c>
      <c r="R68" s="23">
        <f>IF(COUNT(I68)=0,"",VLOOKUP(I68,Pts!$A$2:$B$112,2,FALSE))</f>
      </c>
      <c r="S68" s="24">
        <f>IF(COUNT(J68)=0,"",VLOOKUP(J68,Pts!$A$2:$B$112,2,FALSE))</f>
      </c>
      <c r="T68" s="23">
        <f>IF(COUNT(K68)=0,"",VLOOKUP(K68,Pts!$A$2:$B$112,2,FALSE))</f>
      </c>
      <c r="U68" s="24">
        <f>IF(COUNT(L68)=0,"",VLOOKUP(L68,Pts!$A$2:$B$112,2,FALSE))</f>
      </c>
      <c r="V68" s="23">
        <f>IF(COUNT(M68)=0,"",VLOOKUP(M68,Pts!$A$2:$B$112,2,FALSE))</f>
      </c>
      <c r="W68" s="24">
        <f>IF(COUNT(N68)=0,"",VLOOKUP(N68,Pts!$A$2:$B$112,2,FALSE))</f>
      </c>
      <c r="X68" s="25">
        <f t="shared" si="3"/>
        <v>0</v>
      </c>
      <c r="Y68" s="25">
        <f>IF(COUNT(O68:W68)=Pts!$D$1,SUM(O68:W68)-SMALL(O68:W68,1),SUM(O68:W68)+Z68)</f>
        <v>0</v>
      </c>
      <c r="Z68" s="204"/>
    </row>
    <row r="69" spans="1:26" s="27" customFormat="1" ht="12.75" customHeight="1" hidden="1">
      <c r="A69" s="70" t="s">
        <v>337</v>
      </c>
      <c r="B69" s="16"/>
      <c r="C69" s="17" t="s">
        <v>106</v>
      </c>
      <c r="D69" s="18" t="s">
        <v>107</v>
      </c>
      <c r="E69" s="64" t="s">
        <v>22</v>
      </c>
      <c r="F69" s="19"/>
      <c r="G69" s="20"/>
      <c r="H69" s="21"/>
      <c r="I69" s="20"/>
      <c r="J69" s="21"/>
      <c r="K69" s="20"/>
      <c r="L69" s="21"/>
      <c r="M69" s="20"/>
      <c r="N69" s="101"/>
      <c r="O69" s="22">
        <f>IF(COUNT(F69)=0,"",VLOOKUP(F69,Pts!$A$2:$B$112,2,FALSE))</f>
      </c>
      <c r="P69" s="23">
        <f>IF(COUNT(G69)=0,"",VLOOKUP(G69,Pts!$A$2:$B$112,2,FALSE))</f>
      </c>
      <c r="Q69" s="24">
        <f>IF(COUNT(H69)=0,"",VLOOKUP(H69,Pts!$A$2:$B$112,2,FALSE))</f>
      </c>
      <c r="R69" s="23">
        <f>IF(COUNT(I69)=0,"",VLOOKUP(I69,Pts!$A$2:$B$112,2,FALSE))</f>
      </c>
      <c r="S69" s="24">
        <f>IF(COUNT(J69)=0,"",VLOOKUP(J69,Pts!$A$2:$B$112,2,FALSE))</f>
      </c>
      <c r="T69" s="23">
        <f>IF(COUNT(K69)=0,"",VLOOKUP(K69,Pts!$A$2:$B$112,2,FALSE))</f>
      </c>
      <c r="U69" s="24">
        <f>IF(COUNT(L69)=0,"",VLOOKUP(L69,Pts!$A$2:$B$112,2,FALSE))</f>
      </c>
      <c r="V69" s="23">
        <f>IF(COUNT(M69)=0,"",VLOOKUP(M69,Pts!$A$2:$B$112,2,FALSE))</f>
      </c>
      <c r="W69" s="24">
        <f>IF(COUNT(N69)=0,"",VLOOKUP(N69,Pts!$A$2:$B$112,2,FALSE))</f>
      </c>
      <c r="X69" s="25">
        <f t="shared" si="3"/>
        <v>0</v>
      </c>
      <c r="Y69" s="25">
        <f>IF(COUNT(O69:W69)=Pts!$D$1,SUM(O69:W69)-SMALL(O69:W69,1),SUM(O69:W69)+Z69)</f>
        <v>0</v>
      </c>
      <c r="Z69" s="204"/>
    </row>
    <row r="70" spans="1:26" s="27" customFormat="1" ht="12.75" customHeight="1" hidden="1">
      <c r="A70" s="28" t="s">
        <v>340</v>
      </c>
      <c r="B70" s="16"/>
      <c r="C70" s="17" t="s">
        <v>207</v>
      </c>
      <c r="D70" s="18" t="s">
        <v>208</v>
      </c>
      <c r="E70" s="26" t="s">
        <v>209</v>
      </c>
      <c r="F70" s="19"/>
      <c r="G70" s="20"/>
      <c r="H70" s="21"/>
      <c r="I70" s="20"/>
      <c r="J70" s="21"/>
      <c r="K70" s="20"/>
      <c r="L70" s="21"/>
      <c r="M70" s="20"/>
      <c r="N70" s="101"/>
      <c r="O70" s="173">
        <f>IF(COUNT(F70)=0,"",VLOOKUP(F70,Pts!$A$2:$B$112,2,FALSE))</f>
      </c>
      <c r="P70" s="23">
        <f>IF(COUNT(G70)=0,"",VLOOKUP(G70,Pts!$A$2:$B$112,2,FALSE))</f>
      </c>
      <c r="Q70" s="24">
        <f>IF(COUNT(H70)=0,"",VLOOKUP(H70,Pts!$A$2:$B$112,2,FALSE))</f>
      </c>
      <c r="R70" s="23">
        <f>IF(COUNT(I70)=0,"",VLOOKUP(I70,Pts!$A$2:$B$112,2,FALSE))</f>
      </c>
      <c r="S70" s="24">
        <f>IF(COUNT(J70)=0,"",VLOOKUP(J70,Pts!$A$2:$B$112,2,FALSE))</f>
      </c>
      <c r="T70" s="23">
        <f>IF(COUNT(K70)=0,"",VLOOKUP(K70,Pts!$A$2:$B$112,2,FALSE))</f>
      </c>
      <c r="U70" s="24">
        <f>IF(COUNT(L70)=0,"",VLOOKUP(L70,Pts!$A$2:$B$112,2,FALSE))</f>
      </c>
      <c r="V70" s="23">
        <f>IF(COUNT(M70)=0,"",VLOOKUP(M70,Pts!$A$2:$B$112,2,FALSE))</f>
      </c>
      <c r="W70" s="24">
        <f>IF(COUNT(N70)=0,"",VLOOKUP(N70,Pts!$A$2:$B$112,2,FALSE))</f>
      </c>
      <c r="X70" s="25">
        <f t="shared" si="3"/>
        <v>0</v>
      </c>
      <c r="Y70" s="25">
        <f>IF(COUNT(O70:W70)=Pts!$D$1,SUM(O70:W70)-SMALL(O70:W70,1),SUM(O70:W70)+Z70)</f>
        <v>0</v>
      </c>
      <c r="Z70" s="204"/>
    </row>
    <row r="71" spans="1:26" s="27" customFormat="1" ht="12.75" customHeight="1" hidden="1">
      <c r="A71" s="28" t="s">
        <v>340</v>
      </c>
      <c r="B71" s="16"/>
      <c r="C71" s="17" t="s">
        <v>204</v>
      </c>
      <c r="D71" s="18" t="s">
        <v>144</v>
      </c>
      <c r="E71" s="26" t="s">
        <v>19</v>
      </c>
      <c r="F71" s="19"/>
      <c r="G71" s="20"/>
      <c r="H71" s="21"/>
      <c r="I71" s="20"/>
      <c r="J71" s="21"/>
      <c r="K71" s="20"/>
      <c r="L71" s="21"/>
      <c r="M71" s="20"/>
      <c r="N71" s="101"/>
      <c r="O71" s="173">
        <f>IF(COUNT(F71)=0,"",VLOOKUP(F71,Pts!$A$2:$B$112,2,FALSE))</f>
      </c>
      <c r="P71" s="23">
        <f>IF(COUNT(G71)=0,"",VLOOKUP(G71,Pts!$A$2:$B$112,2,FALSE))</f>
      </c>
      <c r="Q71" s="24">
        <f>IF(COUNT(H71)=0,"",VLOOKUP(H71,Pts!$A$2:$B$112,2,FALSE))</f>
      </c>
      <c r="R71" s="23">
        <f>IF(COUNT(I71)=0,"",VLOOKUP(I71,Pts!$A$2:$B$112,2,FALSE))</f>
      </c>
      <c r="S71" s="24">
        <f>IF(COUNT(J71)=0,"",VLOOKUP(J71,Pts!$A$2:$B$112,2,FALSE))</f>
      </c>
      <c r="T71" s="23">
        <f>IF(COUNT(K71)=0,"",VLOOKUP(K71,Pts!$A$2:$B$112,2,FALSE))</f>
      </c>
      <c r="U71" s="24">
        <f>IF(COUNT(L71)=0,"",VLOOKUP(L71,Pts!$A$2:$B$112,2,FALSE))</f>
      </c>
      <c r="V71" s="23">
        <f>IF(COUNT(M71)=0,"",VLOOKUP(M71,Pts!$A$2:$B$112,2,FALSE))</f>
      </c>
      <c r="W71" s="24">
        <f>IF(COUNT(N71)=0,"",VLOOKUP(N71,Pts!$A$2:$B$112,2,FALSE))</f>
      </c>
      <c r="X71" s="25">
        <f t="shared" si="3"/>
        <v>0</v>
      </c>
      <c r="Y71" s="25">
        <f>IF(COUNT(O71:W71)=Pts!$D$1,SUM(O71:W71)-SMALL(O71:W71,1),SUM(O71:W71)+Z71)</f>
        <v>0</v>
      </c>
      <c r="Z71" s="204"/>
    </row>
    <row r="72" spans="1:26" s="27" customFormat="1" ht="12.75" customHeight="1" hidden="1">
      <c r="A72" s="28" t="s">
        <v>340</v>
      </c>
      <c r="B72" s="48"/>
      <c r="C72" s="49" t="s">
        <v>51</v>
      </c>
      <c r="D72" s="50" t="s">
        <v>52</v>
      </c>
      <c r="E72" s="58" t="s">
        <v>53</v>
      </c>
      <c r="F72" s="19"/>
      <c r="G72" s="20"/>
      <c r="H72" s="21"/>
      <c r="I72" s="20"/>
      <c r="J72" s="21"/>
      <c r="K72" s="20"/>
      <c r="L72" s="21"/>
      <c r="M72" s="20"/>
      <c r="N72" s="101"/>
      <c r="O72" s="173">
        <f>IF(COUNT(F72)=0,"",VLOOKUP(F72,Pts!$A$2:$B$112,2,FALSE))</f>
      </c>
      <c r="P72" s="23">
        <f>IF(COUNT(G72)=0,"",VLOOKUP(G72,Pts!$A$2:$B$112,2,FALSE))</f>
      </c>
      <c r="Q72" s="24">
        <f>IF(COUNT(H72)=0,"",VLOOKUP(H72,Pts!$A$2:$B$112,2,FALSE))</f>
      </c>
      <c r="R72" s="23">
        <f>IF(COUNT(I72)=0,"",VLOOKUP(I72,Pts!$A$2:$B$112,2,FALSE))</f>
      </c>
      <c r="S72" s="24">
        <f>IF(COUNT(J72)=0,"",VLOOKUP(J72,Pts!$A$2:$B$112,2,FALSE))</f>
      </c>
      <c r="T72" s="23">
        <f>IF(COUNT(K72)=0,"",VLOOKUP(K72,Pts!$A$2:$B$112,2,FALSE))</f>
      </c>
      <c r="U72" s="24">
        <f>IF(COUNT(L72)=0,"",VLOOKUP(L72,Pts!$A$2:$B$112,2,FALSE))</f>
      </c>
      <c r="V72" s="23">
        <f>IF(COUNT(M72)=0,"",VLOOKUP(M72,Pts!$A$2:$B$112,2,FALSE))</f>
      </c>
      <c r="W72" s="24">
        <f>IF(COUNT(N72)=0,"",VLOOKUP(N72,Pts!$A$2:$B$112,2,FALSE))</f>
      </c>
      <c r="X72" s="25">
        <f t="shared" si="3"/>
        <v>0</v>
      </c>
      <c r="Y72" s="25">
        <f>IF(COUNT(O72:W72)=Pts!$D$1,SUM(O72:W72)-SMALL(O72:W72,1),SUM(O72:W72)+Z72)</f>
        <v>0</v>
      </c>
      <c r="Z72" s="204"/>
    </row>
    <row r="73" spans="1:26" s="27" customFormat="1" ht="12.75" customHeight="1" hidden="1">
      <c r="A73" s="47" t="s">
        <v>337</v>
      </c>
      <c r="B73" s="48"/>
      <c r="C73" s="49" t="s">
        <v>335</v>
      </c>
      <c r="D73" s="50" t="s">
        <v>107</v>
      </c>
      <c r="E73" s="58" t="s">
        <v>99</v>
      </c>
      <c r="F73" s="19"/>
      <c r="G73" s="20"/>
      <c r="H73" s="21"/>
      <c r="I73" s="20"/>
      <c r="J73" s="21"/>
      <c r="K73" s="20"/>
      <c r="L73" s="21"/>
      <c r="M73" s="20"/>
      <c r="N73" s="101"/>
      <c r="O73" s="22">
        <f>IF(COUNT(F73)=0,"",VLOOKUP(F73,Pts!$A$2:$B$112,2,FALSE))</f>
      </c>
      <c r="P73" s="23">
        <f>IF(COUNT(G73)=0,"",VLOOKUP(G73,Pts!$A$2:$B$112,2,FALSE))</f>
      </c>
      <c r="Q73" s="24">
        <f>IF(COUNT(H73)=0,"",VLOOKUP(H73,Pts!$A$2:$B$112,2,FALSE))</f>
      </c>
      <c r="R73" s="23">
        <f>IF(COUNT(I73)=0,"",VLOOKUP(I73,Pts!$A$2:$B$112,2,FALSE))</f>
      </c>
      <c r="S73" s="24">
        <f>IF(COUNT(J73)=0,"",VLOOKUP(J73,Pts!$A$2:$B$112,2,FALSE))</f>
      </c>
      <c r="T73" s="23">
        <f>IF(COUNT(K73)=0,"",VLOOKUP(K73,Pts!$A$2:$B$112,2,FALSE))</f>
      </c>
      <c r="U73" s="24">
        <f>IF(COUNT(L73)=0,"",VLOOKUP(L73,Pts!$A$2:$B$112,2,FALSE))</f>
      </c>
      <c r="V73" s="23">
        <f>IF(COUNT(M73)=0,"",VLOOKUP(M73,Pts!$A$2:$B$112,2,FALSE))</f>
      </c>
      <c r="W73" s="24">
        <f>IF(COUNT(N73)=0,"",VLOOKUP(N73,Pts!$A$2:$B$112,2,FALSE))</f>
      </c>
      <c r="X73" s="25">
        <f t="shared" si="3"/>
        <v>0</v>
      </c>
      <c r="Y73" s="25">
        <f>IF(COUNT(O73:W73)=Pts!$D$1,SUM(O73:W73)-SMALL(O73:W73,1),SUM(O73:W73)+Z73)</f>
        <v>0</v>
      </c>
      <c r="Z73" s="204"/>
    </row>
    <row r="74" spans="1:26" s="27" customFormat="1" ht="12.75" customHeight="1" hidden="1">
      <c r="A74" s="70" t="s">
        <v>337</v>
      </c>
      <c r="B74" s="74"/>
      <c r="C74" s="75" t="s">
        <v>153</v>
      </c>
      <c r="D74" s="76" t="s">
        <v>84</v>
      </c>
      <c r="E74" s="46" t="s">
        <v>41</v>
      </c>
      <c r="F74" s="19"/>
      <c r="G74" s="20"/>
      <c r="H74" s="21"/>
      <c r="I74" s="20"/>
      <c r="J74" s="21"/>
      <c r="K74" s="20"/>
      <c r="L74" s="21"/>
      <c r="M74" s="20"/>
      <c r="N74" s="101"/>
      <c r="O74" s="22">
        <f>IF(COUNT(F74)=0,"",VLOOKUP(F74,Pts!$A$2:$B$112,2,FALSE))</f>
      </c>
      <c r="P74" s="23">
        <f>IF(COUNT(G74)=0,"",VLOOKUP(G74,Pts!$A$2:$B$112,2,FALSE))</f>
      </c>
      <c r="Q74" s="24">
        <f>IF(COUNT(H74)=0,"",VLOOKUP(H74,Pts!$A$2:$B$112,2,FALSE))</f>
      </c>
      <c r="R74" s="23">
        <f>IF(COUNT(I74)=0,"",VLOOKUP(I74,Pts!$A$2:$B$112,2,FALSE))</f>
      </c>
      <c r="S74" s="24">
        <f>IF(COUNT(J74)=0,"",VLOOKUP(J74,Pts!$A$2:$B$112,2,FALSE))</f>
      </c>
      <c r="T74" s="23">
        <f>IF(COUNT(K74)=0,"",VLOOKUP(K74,Pts!$A$2:$B$112,2,FALSE))</f>
      </c>
      <c r="U74" s="24">
        <f>IF(COUNT(L74)=0,"",VLOOKUP(L74,Pts!$A$2:$B$112,2,FALSE))</f>
      </c>
      <c r="V74" s="23">
        <f>IF(COUNT(M74)=0,"",VLOOKUP(M74,Pts!$A$2:$B$112,2,FALSE))</f>
      </c>
      <c r="W74" s="24">
        <f>IF(COUNT(N74)=0,"",VLOOKUP(N74,Pts!$A$2:$B$112,2,FALSE))</f>
      </c>
      <c r="X74" s="25">
        <f t="shared" si="3"/>
        <v>0</v>
      </c>
      <c r="Y74" s="25">
        <f>IF(COUNT(O74:W74)=Pts!$D$1,SUM(O74:W74)-SMALL(O74:W74,1),SUM(O74:W74)+Z74)</f>
        <v>0</v>
      </c>
      <c r="Z74" s="204"/>
    </row>
    <row r="75" spans="1:26" s="27" customFormat="1" ht="12.75" customHeight="1" hidden="1">
      <c r="A75" s="29" t="s">
        <v>341</v>
      </c>
      <c r="B75" s="48"/>
      <c r="C75" s="49" t="s">
        <v>321</v>
      </c>
      <c r="D75" s="50" t="s">
        <v>78</v>
      </c>
      <c r="E75" s="58" t="s">
        <v>41</v>
      </c>
      <c r="F75" s="19"/>
      <c r="G75" s="20"/>
      <c r="H75" s="21"/>
      <c r="I75" s="20"/>
      <c r="J75" s="21"/>
      <c r="K75" s="20"/>
      <c r="L75" s="21"/>
      <c r="M75" s="20"/>
      <c r="N75" s="101"/>
      <c r="O75" s="173">
        <f>IF(COUNT(F75)=0,"",VLOOKUP(F75,Pts!$A$2:$B$112,2,FALSE))</f>
      </c>
      <c r="P75" s="23">
        <f>IF(COUNT(G75)=0,"",VLOOKUP(G75,Pts!$A$2:$B$112,2,FALSE))</f>
      </c>
      <c r="Q75" s="24">
        <f>IF(COUNT(H75)=0,"",VLOOKUP(H75,Pts!$A$2:$B$112,2,FALSE))</f>
      </c>
      <c r="R75" s="23">
        <f>IF(COUNT(I75)=0,"",VLOOKUP(I75,Pts!$A$2:$B$112,2,FALSE))</f>
      </c>
      <c r="S75" s="24">
        <f>IF(COUNT(J75)=0,"",VLOOKUP(J75,Pts!$A$2:$B$112,2,FALSE))</f>
      </c>
      <c r="T75" s="23">
        <f>IF(COUNT(K75)=0,"",VLOOKUP(K75,Pts!$A$2:$B$112,2,FALSE))</f>
      </c>
      <c r="U75" s="24">
        <f>IF(COUNT(L75)=0,"",VLOOKUP(L75,Pts!$A$2:$B$112,2,FALSE))</f>
      </c>
      <c r="V75" s="23">
        <f>IF(COUNT(M75)=0,"",VLOOKUP(M75,Pts!$A$2:$B$112,2,FALSE))</f>
      </c>
      <c r="W75" s="24">
        <f>IF(COUNT(N75)=0,"",VLOOKUP(N75,Pts!$A$2:$B$112,2,FALSE))</f>
      </c>
      <c r="X75" s="25">
        <f aca="true" t="shared" si="4" ref="X75:X106">SUM(O75:W75)+Z75</f>
        <v>0</v>
      </c>
      <c r="Y75" s="25">
        <f>IF(COUNT(O75:W75)=Pts!$D$1,SUM(O75:W75)-SMALL(O75:W75,1),SUM(O75:W75)+Z75)</f>
        <v>0</v>
      </c>
      <c r="Z75" s="204"/>
    </row>
    <row r="76" spans="1:26" s="27" customFormat="1" ht="12.75" customHeight="1" hidden="1">
      <c r="A76" s="28"/>
      <c r="B76" s="40" t="s">
        <v>16</v>
      </c>
      <c r="C76" s="41" t="s">
        <v>14</v>
      </c>
      <c r="D76" s="42" t="s">
        <v>15</v>
      </c>
      <c r="E76" s="325" t="s">
        <v>22</v>
      </c>
      <c r="F76" s="37"/>
      <c r="G76" s="38"/>
      <c r="H76" s="39"/>
      <c r="I76" s="20"/>
      <c r="J76" s="39"/>
      <c r="K76" s="20"/>
      <c r="L76" s="39"/>
      <c r="M76" s="38"/>
      <c r="N76" s="103"/>
      <c r="O76" s="173">
        <f>IF(COUNT(F76)=0,"",VLOOKUP(F76,Pts!$A$2:$B$112,2,FALSE))</f>
      </c>
      <c r="P76" s="23">
        <f>IF(COUNT(G76)=0,"",VLOOKUP(G76,Pts!$A$2:$B$112,2,FALSE))</f>
      </c>
      <c r="Q76" s="24">
        <f>IF(COUNT(H76)=0,"",VLOOKUP(H76,Pts!$A$2:$B$112,2,FALSE))</f>
      </c>
      <c r="R76" s="23">
        <f>IF(COUNT(I76)=0,"",VLOOKUP(I76,Pts!$A$2:$B$112,2,FALSE))</f>
      </c>
      <c r="S76" s="24">
        <f>IF(COUNT(J76)=0,"",VLOOKUP(J76,Pts!$A$2:$B$112,2,FALSE))</f>
      </c>
      <c r="T76" s="23">
        <f>IF(COUNT(K76)=0,"",VLOOKUP(K76,Pts!$A$2:$B$112,2,FALSE))</f>
      </c>
      <c r="U76" s="24">
        <f>IF(COUNT(L76)=0,"",VLOOKUP(L76,Pts!$A$2:$B$112,2,FALSE))</f>
      </c>
      <c r="V76" s="23">
        <f>IF(COUNT(M76)=0,"",VLOOKUP(M76,Pts!$A$2:$B$112,2,FALSE))</f>
      </c>
      <c r="W76" s="24">
        <f>IF(COUNT(N76)=0,"",VLOOKUP(N76,Pts!$A$2:$B$112,2,FALSE))</f>
      </c>
      <c r="X76" s="25">
        <f t="shared" si="4"/>
        <v>0</v>
      </c>
      <c r="Y76" s="25">
        <f>IF(COUNT(O76:W76)=Pts!$D$1,SUM(O76:W76)-SMALL(O76:W76,1),SUM(O76:W76)+Z76)</f>
        <v>0</v>
      </c>
      <c r="Z76" s="219"/>
    </row>
    <row r="77" spans="1:25" s="27" customFormat="1" ht="12.75" customHeight="1" hidden="1">
      <c r="A77" s="70" t="s">
        <v>340</v>
      </c>
      <c r="B77" s="16" t="s">
        <v>50</v>
      </c>
      <c r="C77" s="17" t="s">
        <v>252</v>
      </c>
      <c r="D77" s="18" t="s">
        <v>253</v>
      </c>
      <c r="E77" s="99" t="s">
        <v>8</v>
      </c>
      <c r="F77" s="19"/>
      <c r="G77" s="20"/>
      <c r="H77" s="21"/>
      <c r="I77" s="20"/>
      <c r="J77" s="21"/>
      <c r="K77" s="20"/>
      <c r="L77" s="21"/>
      <c r="M77" s="20"/>
      <c r="N77" s="101"/>
      <c r="O77" s="22">
        <f>IF(COUNT(F77)=0,"",VLOOKUP(F77,Pts!$A$2:$B$112,2,FALSE))</f>
      </c>
      <c r="P77" s="23">
        <f>IF(COUNT(G77)=0,"",VLOOKUP(G77,Pts!$A$2:$B$112,2,FALSE))</f>
      </c>
      <c r="Q77" s="24">
        <f>IF(COUNT(H77)=0,"",VLOOKUP(H77,Pts!$A$2:$B$112,2,FALSE))</f>
      </c>
      <c r="R77" s="23">
        <f>IF(COUNT(I77)=0,"",VLOOKUP(I77,Pts!$A$2:$B$112,2,FALSE))</f>
      </c>
      <c r="S77" s="24">
        <f>IF(COUNT(J77)=0,"",VLOOKUP(J77,Pts!$A$2:$B$112,2,FALSE))</f>
      </c>
      <c r="T77" s="23">
        <f>IF(COUNT(K77)=0,"",VLOOKUP(K77,Pts!$A$2:$B$112,2,FALSE))</f>
      </c>
      <c r="U77" s="24">
        <f>IF(COUNT(L77)=0,"",VLOOKUP(L77,Pts!$A$2:$B$112,2,FALSE))</f>
      </c>
      <c r="V77" s="23">
        <f>IF(COUNT(M77)=0,"",VLOOKUP(M77,Pts!$A$2:$B$112,2,FALSE))</f>
      </c>
      <c r="W77" s="24">
        <f>IF(COUNT(N77)=0,"",VLOOKUP(N77,Pts!$A$2:$B$112,2,FALSE))</f>
      </c>
      <c r="X77" s="25">
        <f t="shared" si="4"/>
        <v>0</v>
      </c>
      <c r="Y77" s="25">
        <f>IF(COUNT(O77:W77)=Pts!$D$1,SUM(O77:W77)-SMALL(O77:W77,1),SUM(O77:W77)+Z77)</f>
        <v>0</v>
      </c>
    </row>
    <row r="78" spans="1:26" s="27" customFormat="1" ht="12.75" customHeight="1" hidden="1">
      <c r="A78" s="70" t="s">
        <v>341</v>
      </c>
      <c r="B78" s="74"/>
      <c r="C78" s="75" t="s">
        <v>130</v>
      </c>
      <c r="D78" s="76" t="s">
        <v>131</v>
      </c>
      <c r="E78" s="46" t="s">
        <v>380</v>
      </c>
      <c r="F78" s="19"/>
      <c r="G78" s="20"/>
      <c r="H78" s="21"/>
      <c r="I78" s="20"/>
      <c r="J78" s="21"/>
      <c r="K78" s="20"/>
      <c r="L78" s="21"/>
      <c r="M78" s="20"/>
      <c r="N78" s="101"/>
      <c r="O78" s="22">
        <f>IF(COUNT(F78)=0,"",VLOOKUP(F78,Pts!$A$2:$B$112,2,FALSE))</f>
      </c>
      <c r="P78" s="23">
        <f>IF(COUNT(G78)=0,"",VLOOKUP(G78,Pts!$A$2:$B$112,2,FALSE))</f>
      </c>
      <c r="Q78" s="24">
        <f>IF(COUNT(H78)=0,"",VLOOKUP(H78,Pts!$A$2:$B$112,2,FALSE))</f>
      </c>
      <c r="R78" s="23">
        <f>IF(COUNT(I78)=0,"",VLOOKUP(I78,Pts!$A$2:$B$112,2,FALSE))</f>
      </c>
      <c r="S78" s="24">
        <f>IF(COUNT(J78)=0,"",VLOOKUP(J78,Pts!$A$2:$B$112,2,FALSE))</f>
      </c>
      <c r="T78" s="23">
        <f>IF(COUNT(K78)=0,"",VLOOKUP(K78,Pts!$A$2:$B$112,2,FALSE))</f>
      </c>
      <c r="U78" s="24">
        <f>IF(COUNT(L78)=0,"",VLOOKUP(L78,Pts!$A$2:$B$112,2,FALSE))</f>
      </c>
      <c r="V78" s="23">
        <f>IF(COUNT(M78)=0,"",VLOOKUP(M78,Pts!$A$2:$B$112,2,FALSE))</f>
      </c>
      <c r="W78" s="24">
        <f>IF(COUNT(N78)=0,"",VLOOKUP(N78,Pts!$A$2:$B$112,2,FALSE))</f>
      </c>
      <c r="X78" s="25">
        <f t="shared" si="4"/>
        <v>0</v>
      </c>
      <c r="Y78" s="25">
        <f>IF(COUNT(O78:W78)=Pts!$D$1,SUM(O78:W78)-SMALL(O78:W78,1),SUM(O78:W78)+Z78)</f>
        <v>0</v>
      </c>
      <c r="Z78" s="204"/>
    </row>
    <row r="79" spans="1:26" s="27" customFormat="1" ht="12.75" customHeight="1" hidden="1">
      <c r="A79" s="28" t="s">
        <v>337</v>
      </c>
      <c r="B79" s="48"/>
      <c r="C79" s="49" t="s">
        <v>433</v>
      </c>
      <c r="D79" s="50" t="s">
        <v>90</v>
      </c>
      <c r="E79" s="58" t="s">
        <v>432</v>
      </c>
      <c r="F79" s="19"/>
      <c r="G79" s="20"/>
      <c r="H79" s="21"/>
      <c r="I79" s="20"/>
      <c r="J79" s="21"/>
      <c r="K79" s="20"/>
      <c r="L79" s="21"/>
      <c r="M79" s="20"/>
      <c r="N79" s="101"/>
      <c r="O79" s="173">
        <f>IF(COUNT(F79)=0,"",VLOOKUP(F79,Pts!$A$2:$B$112,2,FALSE))</f>
      </c>
      <c r="P79" s="23">
        <f>IF(COUNT(G79)=0,"",VLOOKUP(G79,Pts!$A$2:$B$112,2,FALSE))</f>
      </c>
      <c r="Q79" s="24">
        <f>IF(COUNT(H79)=0,"",VLOOKUP(H79,Pts!$A$2:$B$112,2,FALSE))</f>
      </c>
      <c r="R79" s="23">
        <f>IF(COUNT(I79)=0,"",VLOOKUP(I79,Pts!$A$2:$B$112,2,FALSE))</f>
      </c>
      <c r="S79" s="24">
        <f>IF(COUNT(J79)=0,"",VLOOKUP(J79,Pts!$A$2:$B$112,2,FALSE))</f>
      </c>
      <c r="T79" s="23">
        <f>IF(COUNT(K79)=0,"",VLOOKUP(K79,Pts!$A$2:$B$112,2,FALSE))</f>
      </c>
      <c r="U79" s="24">
        <f>IF(COUNT(L79)=0,"",VLOOKUP(L79,Pts!$A$2:$B$112,2,FALSE))</f>
      </c>
      <c r="V79" s="23">
        <f>IF(COUNT(M79)=0,"",VLOOKUP(M79,Pts!$A$2:$B$112,2,FALSE))</f>
      </c>
      <c r="W79" s="24">
        <f>IF(COUNT(N79)=0,"",VLOOKUP(N79,Pts!$A$2:$B$112,2,FALSE))</f>
      </c>
      <c r="X79" s="25">
        <f t="shared" si="4"/>
        <v>0</v>
      </c>
      <c r="Y79" s="25">
        <f>IF(COUNT(O79:W79)=Pts!$D$1,SUM(O79:W79)-SMALL(O79:W79,1),SUM(O79:W79)+Z79)</f>
        <v>0</v>
      </c>
      <c r="Z79" s="204"/>
    </row>
    <row r="80" spans="1:26" s="27" customFormat="1" ht="12.75" customHeight="1" hidden="1">
      <c r="A80" s="28" t="s">
        <v>337</v>
      </c>
      <c r="B80" s="16" t="s">
        <v>136</v>
      </c>
      <c r="C80" s="17" t="s">
        <v>119</v>
      </c>
      <c r="D80" s="18" t="s">
        <v>120</v>
      </c>
      <c r="E80" s="64" t="s">
        <v>22</v>
      </c>
      <c r="F80" s="19"/>
      <c r="G80" s="20"/>
      <c r="H80" s="21"/>
      <c r="I80" s="20"/>
      <c r="J80" s="21"/>
      <c r="K80" s="20"/>
      <c r="L80" s="21"/>
      <c r="M80" s="20"/>
      <c r="N80" s="101"/>
      <c r="O80" s="22">
        <f>IF(COUNT(F80)=0,"",VLOOKUP(F80,Pts!$A$2:$B$112,2,FALSE))</f>
      </c>
      <c r="P80" s="23">
        <f>IF(COUNT(G80)=0,"",VLOOKUP(G80,Pts!$A$2:$B$112,2,FALSE))</f>
      </c>
      <c r="Q80" s="24">
        <f>IF(COUNT(H80)=0,"",VLOOKUP(H80,Pts!$A$2:$B$112,2,FALSE))</f>
      </c>
      <c r="R80" s="23">
        <f>IF(COUNT(I80)=0,"",VLOOKUP(I80,Pts!$A$2:$B$112,2,FALSE))</f>
      </c>
      <c r="S80" s="24">
        <f>IF(COUNT(J80)=0,"",VLOOKUP(J80,Pts!$A$2:$B$112,2,FALSE))</f>
      </c>
      <c r="T80" s="23">
        <f>IF(COUNT(K80)=0,"",VLOOKUP(K80,Pts!$A$2:$B$112,2,FALSE))</f>
      </c>
      <c r="U80" s="24">
        <f>IF(COUNT(L80)=0,"",VLOOKUP(L80,Pts!$A$2:$B$112,2,FALSE))</f>
      </c>
      <c r="V80" s="23">
        <f>IF(COUNT(M80)=0,"",VLOOKUP(M80,Pts!$A$2:$B$112,2,FALSE))</f>
      </c>
      <c r="W80" s="24">
        <f>IF(COUNT(N80)=0,"",VLOOKUP(N80,Pts!$A$2:$B$112,2,FALSE))</f>
      </c>
      <c r="X80" s="25">
        <f t="shared" si="4"/>
        <v>0</v>
      </c>
      <c r="Y80" s="25">
        <f>IF(COUNT(O80:W80)=Pts!$D$1,SUM(O80:W80)-SMALL(O80:W80,1),SUM(O80:W80)+Z80)</f>
        <v>0</v>
      </c>
      <c r="Z80" s="204"/>
    </row>
    <row r="81" spans="1:26" s="27" customFormat="1" ht="12.75" customHeight="1" hidden="1">
      <c r="A81" s="28" t="s">
        <v>337</v>
      </c>
      <c r="B81" s="40"/>
      <c r="C81" s="319" t="s">
        <v>236</v>
      </c>
      <c r="D81" s="322" t="s">
        <v>237</v>
      </c>
      <c r="E81" s="57" t="s">
        <v>28</v>
      </c>
      <c r="F81" s="37"/>
      <c r="G81" s="38"/>
      <c r="H81" s="39"/>
      <c r="I81" s="38"/>
      <c r="J81" s="39"/>
      <c r="K81" s="38"/>
      <c r="L81" s="39"/>
      <c r="M81" s="38"/>
      <c r="N81" s="103"/>
      <c r="O81" s="22">
        <f>IF(COUNT(F81)=0,"",VLOOKUP(F81,Pts!$A$2:$B$112,2,FALSE))</f>
      </c>
      <c r="P81" s="23">
        <f>IF(COUNT(G81)=0,"",VLOOKUP(G81,Pts!$A$2:$B$112,2,FALSE))</f>
      </c>
      <c r="Q81" s="24">
        <f>IF(COUNT(H81)=0,"",VLOOKUP(H81,Pts!$A$2:$B$112,2,FALSE))</f>
      </c>
      <c r="R81" s="23">
        <f>IF(COUNT(I81)=0,"",VLOOKUP(I81,Pts!$A$2:$B$112,2,FALSE))</f>
      </c>
      <c r="S81" s="24">
        <f>IF(COUNT(J81)=0,"",VLOOKUP(J81,Pts!$A$2:$B$112,2,FALSE))</f>
      </c>
      <c r="T81" s="23">
        <f>IF(COUNT(K81)=0,"",VLOOKUP(K81,Pts!$A$2:$B$112,2,FALSE))</f>
      </c>
      <c r="U81" s="24">
        <f>IF(COUNT(L81)=0,"",VLOOKUP(L81,Pts!$A$2:$B$112,2,FALSE))</f>
      </c>
      <c r="V81" s="23">
        <f>IF(COUNT(M81)=0,"",VLOOKUP(M81,Pts!$A$2:$B$112,2,FALSE))</f>
      </c>
      <c r="W81" s="24">
        <f>IF(COUNT(N81)=0,"",VLOOKUP(N81,Pts!$A$2:$B$112,2,FALSE))</f>
      </c>
      <c r="X81" s="25">
        <f t="shared" si="4"/>
        <v>0</v>
      </c>
      <c r="Y81" s="25">
        <f>IF(COUNT(O81:W81)=Pts!$D$1,SUM(O81:W81)-SMALL(O81:W81,1),SUM(O81:W81)+Z81)</f>
        <v>0</v>
      </c>
      <c r="Z81" s="204"/>
    </row>
    <row r="82" spans="1:26" s="27" customFormat="1" ht="12.75" customHeight="1" hidden="1">
      <c r="A82" s="316" t="s">
        <v>337</v>
      </c>
      <c r="B82" s="185"/>
      <c r="C82" s="186" t="s">
        <v>333</v>
      </c>
      <c r="D82" s="187" t="s">
        <v>334</v>
      </c>
      <c r="E82" s="207" t="s">
        <v>121</v>
      </c>
      <c r="F82" s="43"/>
      <c r="G82" s="44"/>
      <c r="H82" s="45"/>
      <c r="I82" s="44"/>
      <c r="J82" s="45"/>
      <c r="K82" s="44"/>
      <c r="L82" s="45"/>
      <c r="M82" s="44"/>
      <c r="N82" s="102"/>
      <c r="O82" s="208">
        <f>IF(COUNT(F82)=0,"",VLOOKUP(F82,Pts!$A$2:$B$112,2,FALSE))</f>
      </c>
      <c r="P82" s="160">
        <f>IF(COUNT(G82)=0,"",VLOOKUP(G82,Pts!$A$2:$B$112,2,FALSE))</f>
      </c>
      <c r="Q82" s="24">
        <f>IF(COUNT(H82)=0,"",VLOOKUP(H82,Pts!$A$2:$B$112,2,FALSE))</f>
      </c>
      <c r="R82" s="160">
        <f>IF(COUNT(I82)=0,"",VLOOKUP(I82,Pts!$A$2:$B$112,2,FALSE))</f>
      </c>
      <c r="S82" s="161">
        <f>IF(COUNT(J82)=0,"",VLOOKUP(J82,Pts!$A$2:$B$112,2,FALSE))</f>
      </c>
      <c r="T82" s="160">
        <f>IF(COUNT(K82)=0,"",VLOOKUP(K82,Pts!$A$2:$B$112,2,FALSE))</f>
      </c>
      <c r="U82" s="161">
        <f>IF(COUNT(L82)=0,"",VLOOKUP(L82,Pts!$A$2:$B$112,2,FALSE))</f>
      </c>
      <c r="V82" s="160">
        <f>IF(COUNT(M82)=0,"",VLOOKUP(M82,Pts!$A$2:$B$112,2,FALSE))</f>
      </c>
      <c r="W82" s="161">
        <f>IF(COUNT(N82)=0,"",VLOOKUP(N82,Pts!$A$2:$B$112,2,FALSE))</f>
      </c>
      <c r="X82" s="25">
        <f t="shared" si="4"/>
        <v>0</v>
      </c>
      <c r="Y82" s="25">
        <f>IF(COUNT(O82:W82)=Pts!$D$1,SUM(O82:W82)-SMALL(O82:W82,1),SUM(O82:W82)+Z82)</f>
        <v>0</v>
      </c>
      <c r="Z82" s="204"/>
    </row>
    <row r="83" spans="1:26" s="80" customFormat="1" ht="12.75" customHeight="1" hidden="1">
      <c r="A83" s="29" t="s">
        <v>341</v>
      </c>
      <c r="B83" s="48"/>
      <c r="C83" s="49" t="s">
        <v>467</v>
      </c>
      <c r="D83" s="50" t="s">
        <v>414</v>
      </c>
      <c r="E83" s="46" t="s">
        <v>353</v>
      </c>
      <c r="F83" s="19"/>
      <c r="G83" s="20"/>
      <c r="H83" s="21"/>
      <c r="I83" s="20"/>
      <c r="J83" s="21"/>
      <c r="K83" s="20"/>
      <c r="L83" s="21"/>
      <c r="M83" s="20"/>
      <c r="N83" s="101"/>
      <c r="O83" s="22">
        <f>IF(COUNT(F83)=0,"",VLOOKUP(F83,Pts!$A$2:$B$112,2,FALSE))</f>
      </c>
      <c r="P83" s="23">
        <f>IF(COUNT(G83)=0,"",VLOOKUP(G83,Pts!$A$2:$B$112,2,FALSE))</f>
      </c>
      <c r="Q83" s="24">
        <f>IF(COUNT(H83)=0,"",VLOOKUP(H83,Pts!$A$2:$B$112,2,FALSE))</f>
      </c>
      <c r="R83" s="23">
        <f>IF(COUNT(I83)=0,"",VLOOKUP(I83,Pts!$A$2:$B$112,2,FALSE))</f>
      </c>
      <c r="S83" s="24">
        <f>IF(COUNT(J83)=0,"",VLOOKUP(J83,Pts!$A$2:$B$112,2,FALSE))</f>
      </c>
      <c r="T83" s="23">
        <f>IF(COUNT(K83)=0,"",VLOOKUP(K83,Pts!$A$2:$B$112,2,FALSE))</f>
      </c>
      <c r="U83" s="24">
        <f>IF(COUNT(L83)=0,"",VLOOKUP(L83,Pts!$A$2:$B$112,2,FALSE))</f>
      </c>
      <c r="V83" s="23">
        <f>IF(COUNT(M83)=0,"",VLOOKUP(M83,Pts!$A$2:$B$112,2,FALSE))</f>
      </c>
      <c r="W83" s="24">
        <f>IF(COUNT(N83)=0,"",VLOOKUP(N83,Pts!$A$2:$B$112,2,FALSE))</f>
      </c>
      <c r="X83" s="25">
        <f t="shared" si="4"/>
        <v>0</v>
      </c>
      <c r="Y83" s="25">
        <f>IF(COUNT(O83:W83)=Pts!$D$1,SUM(O83:W83)-SMALL(O83:W83,1),SUM(O83:W83)+Z83)</f>
        <v>0</v>
      </c>
      <c r="Z83" s="204"/>
    </row>
    <row r="84" spans="1:26" s="80" customFormat="1" ht="12.75" customHeight="1" hidden="1">
      <c r="A84" s="28" t="s">
        <v>337</v>
      </c>
      <c r="B84" s="48"/>
      <c r="C84" s="49" t="s">
        <v>373</v>
      </c>
      <c r="D84" s="50" t="s">
        <v>374</v>
      </c>
      <c r="E84" s="46" t="s">
        <v>386</v>
      </c>
      <c r="F84" s="19"/>
      <c r="G84" s="20"/>
      <c r="H84" s="21"/>
      <c r="I84" s="20"/>
      <c r="J84" s="21"/>
      <c r="K84" s="20"/>
      <c r="L84" s="21"/>
      <c r="M84" s="20"/>
      <c r="N84" s="101"/>
      <c r="O84" s="173">
        <f>IF(COUNT(F84)=0,"",VLOOKUP(F84,Pts!$A$2:$B$112,2,FALSE))</f>
      </c>
      <c r="P84" s="23">
        <f>IF(COUNT(G84)=0,"",VLOOKUP(G84,Pts!$A$2:$B$112,2,FALSE))</f>
      </c>
      <c r="Q84" s="24">
        <f>IF(COUNT(H84)=0,"",VLOOKUP(H84,Pts!$A$2:$B$112,2,FALSE))</f>
      </c>
      <c r="R84" s="23">
        <f>IF(COUNT(I84)=0,"",VLOOKUP(I84,Pts!$A$2:$B$112,2,FALSE))</f>
      </c>
      <c r="S84" s="24">
        <f>IF(COUNT(J84)=0,"",VLOOKUP(J84,Pts!$A$2:$B$112,2,FALSE))</f>
      </c>
      <c r="T84" s="23">
        <f>IF(COUNT(K84)=0,"",VLOOKUP(K84,Pts!$A$2:$B$112,2,FALSE))</f>
      </c>
      <c r="U84" s="24">
        <f>IF(COUNT(L84)=0,"",VLOOKUP(L84,Pts!$A$2:$B$112,2,FALSE))</f>
      </c>
      <c r="V84" s="23">
        <f>IF(COUNT(M84)=0,"",VLOOKUP(M84,Pts!$A$2:$B$112,2,FALSE))</f>
      </c>
      <c r="W84" s="24">
        <f>IF(COUNT(N84)=0,"",VLOOKUP(N84,Pts!$A$2:$B$112,2,FALSE))</f>
      </c>
      <c r="X84" s="25">
        <f t="shared" si="4"/>
        <v>0</v>
      </c>
      <c r="Y84" s="25">
        <f>IF(COUNT(O84:W84)=Pts!$D$1,SUM(O84:W84)-SMALL(O84:W84,1),SUM(O84:W84)+Z84)</f>
        <v>0</v>
      </c>
      <c r="Z84" s="204"/>
    </row>
    <row r="85" spans="1:26" s="27" customFormat="1" ht="15.75" customHeight="1" hidden="1">
      <c r="A85" s="28" t="s">
        <v>337</v>
      </c>
      <c r="B85" s="16"/>
      <c r="C85" s="17" t="s">
        <v>154</v>
      </c>
      <c r="D85" s="18" t="s">
        <v>66</v>
      </c>
      <c r="E85" s="64" t="s">
        <v>22</v>
      </c>
      <c r="F85" s="19"/>
      <c r="G85" s="20"/>
      <c r="H85" s="21"/>
      <c r="I85" s="20"/>
      <c r="J85" s="21"/>
      <c r="K85" s="20"/>
      <c r="L85" s="21"/>
      <c r="M85" s="20"/>
      <c r="N85" s="101"/>
      <c r="O85" s="22">
        <f>IF(COUNT(F85)=0,"",VLOOKUP(F85,Pts!$A$2:$B$112,2,FALSE))</f>
      </c>
      <c r="P85" s="23">
        <f>IF(COUNT(G85)=0,"",VLOOKUP(G85,Pts!$A$2:$B$112,2,FALSE))</f>
      </c>
      <c r="Q85" s="24">
        <f>IF(COUNT(H85)=0,"",VLOOKUP(H85,Pts!$A$2:$B$112,2,FALSE))</f>
      </c>
      <c r="R85" s="23">
        <f>IF(COUNT(I85)=0,"",VLOOKUP(I85,Pts!$A$2:$B$112,2,FALSE))</f>
      </c>
      <c r="S85" s="24">
        <f>IF(COUNT(J85)=0,"",VLOOKUP(J85,Pts!$A$2:$B$112,2,FALSE))</f>
      </c>
      <c r="T85" s="23">
        <f>IF(COUNT(K85)=0,"",VLOOKUP(K85,Pts!$A$2:$B$112,2,FALSE))</f>
      </c>
      <c r="U85" s="24">
        <f>IF(COUNT(L85)=0,"",VLOOKUP(L85,Pts!$A$2:$B$112,2,FALSE))</f>
      </c>
      <c r="V85" s="23">
        <f>IF(COUNT(M85)=0,"",VLOOKUP(M85,Pts!$A$2:$B$112,2,FALSE))</f>
      </c>
      <c r="W85" s="24">
        <f>IF(COUNT(N85)=0,"",VLOOKUP(N85,Pts!$A$2:$B$112,2,FALSE))</f>
      </c>
      <c r="X85" s="25">
        <f t="shared" si="4"/>
        <v>0</v>
      </c>
      <c r="Y85" s="25">
        <f>IF(COUNT(O85:W85)=Pts!$D$1,SUM(O85:W85)-SMALL(O85:W85,1),SUM(O85:W85)+Z85)</f>
        <v>0</v>
      </c>
      <c r="Z85" s="204"/>
    </row>
    <row r="86" spans="1:26" s="80" customFormat="1" ht="12.75" customHeight="1" hidden="1">
      <c r="A86" s="28" t="s">
        <v>340</v>
      </c>
      <c r="B86" s="48"/>
      <c r="C86" s="49" t="s">
        <v>93</v>
      </c>
      <c r="D86" s="50" t="s">
        <v>47</v>
      </c>
      <c r="E86" s="46" t="s">
        <v>41</v>
      </c>
      <c r="F86" s="19"/>
      <c r="G86" s="20"/>
      <c r="H86" s="21"/>
      <c r="I86" s="20"/>
      <c r="J86" s="21"/>
      <c r="K86" s="20"/>
      <c r="L86" s="21"/>
      <c r="M86" s="20"/>
      <c r="N86" s="101"/>
      <c r="O86" s="173">
        <f>IF(COUNT(F86)=0,"",VLOOKUP(F86,Pts!$A$2:$B$112,2,FALSE))</f>
      </c>
      <c r="P86" s="23">
        <f>IF(COUNT(G86)=0,"",VLOOKUP(G86,Pts!$A$2:$B$112,2,FALSE))</f>
      </c>
      <c r="Q86" s="24">
        <f>IF(COUNT(H86)=0,"",VLOOKUP(H86,Pts!$A$2:$B$112,2,FALSE))</f>
      </c>
      <c r="R86" s="23">
        <f>IF(COUNT(I86)=0,"",VLOOKUP(I86,Pts!$A$2:$B$112,2,FALSE))</f>
      </c>
      <c r="S86" s="24">
        <f>IF(COUNT(J86)=0,"",VLOOKUP(J86,Pts!$A$2:$B$112,2,FALSE))</f>
      </c>
      <c r="T86" s="23">
        <f>IF(COUNT(K86)=0,"",VLOOKUP(K86,Pts!$A$2:$B$112,2,FALSE))</f>
      </c>
      <c r="U86" s="24">
        <f>IF(COUNT(L86)=0,"",VLOOKUP(L86,Pts!$A$2:$B$112,2,FALSE))</f>
      </c>
      <c r="V86" s="23">
        <f>IF(COUNT(M86)=0,"",VLOOKUP(M86,Pts!$A$2:$B$112,2,FALSE))</f>
      </c>
      <c r="W86" s="24">
        <f>IF(COUNT(N86)=0,"",VLOOKUP(N86,Pts!$A$2:$B$112,2,FALSE))</f>
      </c>
      <c r="X86" s="25">
        <f t="shared" si="4"/>
        <v>0</v>
      </c>
      <c r="Y86" s="25">
        <f>IF(COUNT(O86:W86)=Pts!$D$1,SUM(O86:W86)-SMALL(O86:W86,1),SUM(O86:W86)+Z86)</f>
        <v>0</v>
      </c>
      <c r="Z86" s="27"/>
    </row>
    <row r="87" spans="1:26" s="27" customFormat="1" ht="12.75" customHeight="1" hidden="1">
      <c r="A87" s="277" t="s">
        <v>337</v>
      </c>
      <c r="B87" s="318"/>
      <c r="C87" s="320" t="s">
        <v>250</v>
      </c>
      <c r="D87" s="323" t="s">
        <v>83</v>
      </c>
      <c r="E87" s="326" t="s">
        <v>22</v>
      </c>
      <c r="F87" s="43"/>
      <c r="G87" s="44"/>
      <c r="H87" s="45"/>
      <c r="I87" s="44"/>
      <c r="J87" s="45"/>
      <c r="K87" s="44"/>
      <c r="L87" s="45"/>
      <c r="M87" s="44"/>
      <c r="N87" s="102"/>
      <c r="O87" s="208">
        <f>IF(COUNT(F87)=0,"",VLOOKUP(F87,Pts!$A$2:$B$112,2,FALSE))</f>
      </c>
      <c r="P87" s="160">
        <f>IF(COUNT(G87)=0,"",VLOOKUP(G87,Pts!$A$2:$B$112,2,FALSE))</f>
      </c>
      <c r="Q87" s="24">
        <f>IF(COUNT(H87)=0,"",VLOOKUP(H87,Pts!$A$2:$B$112,2,FALSE))</f>
      </c>
      <c r="R87" s="160">
        <f>IF(COUNT(I87)=0,"",VLOOKUP(I87,Pts!$A$2:$B$112,2,FALSE))</f>
      </c>
      <c r="S87" s="161">
        <f>IF(COUNT(J87)=0,"",VLOOKUP(J87,Pts!$A$2:$B$112,2,FALSE))</f>
      </c>
      <c r="T87" s="160">
        <f>IF(COUNT(K87)=0,"",VLOOKUP(K87,Pts!$A$2:$B$112,2,FALSE))</f>
      </c>
      <c r="U87" s="161">
        <f>IF(COUNT(L87)=0,"",VLOOKUP(L87,Pts!$A$2:$B$112,2,FALSE))</f>
      </c>
      <c r="V87" s="160">
        <f>IF(COUNT(M87)=0,"",VLOOKUP(M87,Pts!$A$2:$B$112,2,FALSE))</f>
      </c>
      <c r="W87" s="161">
        <f>IF(COUNT(N87)=0,"",VLOOKUP(N87,Pts!$A$2:$B$112,2,FALSE))</f>
      </c>
      <c r="X87" s="25">
        <f t="shared" si="4"/>
        <v>0</v>
      </c>
      <c r="Y87" s="25">
        <f>IF(COUNT(O87:W87)=Pts!$D$1,SUM(O87:W87)-SMALL(O87:W87,1),SUM(O87:W87)+Z87)</f>
        <v>0</v>
      </c>
      <c r="Z87" s="204"/>
    </row>
    <row r="88" spans="1:26" s="80" customFormat="1" ht="12.75" customHeight="1" hidden="1">
      <c r="A88" s="29" t="s">
        <v>340</v>
      </c>
      <c r="B88" s="193" t="s">
        <v>50</v>
      </c>
      <c r="C88" s="191" t="s">
        <v>510</v>
      </c>
      <c r="D88" s="192" t="s">
        <v>511</v>
      </c>
      <c r="E88" s="57" t="s">
        <v>26</v>
      </c>
      <c r="F88" s="19"/>
      <c r="G88" s="20"/>
      <c r="H88" s="21"/>
      <c r="I88" s="20"/>
      <c r="J88" s="21"/>
      <c r="K88" s="20"/>
      <c r="L88" s="21"/>
      <c r="M88" s="20"/>
      <c r="N88" s="101"/>
      <c r="O88" s="173">
        <f>IF(COUNT(F88)=0,"",VLOOKUP(F88,Pts!$A$2:$B$112,2,FALSE))</f>
      </c>
      <c r="P88" s="23">
        <f>IF(COUNT(G88)=0,"",VLOOKUP(G88,Pts!$A$2:$B$112,2,FALSE))</f>
      </c>
      <c r="Q88" s="24">
        <f>IF(COUNT(H88)=0,"",VLOOKUP(H88,Pts!$A$2:$B$112,2,FALSE))</f>
      </c>
      <c r="R88" s="23">
        <f>IF(COUNT(I88)=0,"",VLOOKUP(I88,Pts!$A$2:$B$112,2,FALSE))</f>
      </c>
      <c r="S88" s="24">
        <f>IF(COUNT(J88)=0,"",VLOOKUP(J88,Pts!$A$2:$B$112,2,FALSE))</f>
      </c>
      <c r="T88" s="23">
        <f>IF(COUNT(K88)=0,"",VLOOKUP(K88,Pts!$A$2:$B$112,2,FALSE))</f>
      </c>
      <c r="U88" s="24">
        <f>IF(COUNT(L88)=0,"",VLOOKUP(L88,Pts!$A$2:$B$112,2,FALSE))</f>
      </c>
      <c r="V88" s="23">
        <f>IF(COUNT(M88)=0,"",VLOOKUP(M88,Pts!$A$2:$B$112,2,FALSE))</f>
      </c>
      <c r="W88" s="24">
        <f>IF(COUNT(N88)=0,"",VLOOKUP(N88,Pts!$A$2:$B$112,2,FALSE))</f>
      </c>
      <c r="X88" s="25">
        <f t="shared" si="4"/>
        <v>0</v>
      </c>
      <c r="Y88" s="25">
        <f>IF(COUNT(O88:W88)=Pts!$D$1,SUM(O88:W88)-SMALL(O88:W88,1),SUM(O88:W88)+Z88)</f>
        <v>0</v>
      </c>
      <c r="Z88" s="219"/>
    </row>
    <row r="89" spans="1:26" s="27" customFormat="1" ht="12.75" customHeight="1" hidden="1">
      <c r="A89" s="317" t="s">
        <v>337</v>
      </c>
      <c r="B89" s="185"/>
      <c r="C89" s="186" t="s">
        <v>500</v>
      </c>
      <c r="D89" s="187" t="s">
        <v>10</v>
      </c>
      <c r="E89" s="207" t="s">
        <v>501</v>
      </c>
      <c r="F89" s="43"/>
      <c r="G89" s="44"/>
      <c r="H89" s="45"/>
      <c r="I89" s="44"/>
      <c r="J89" s="45"/>
      <c r="K89" s="44"/>
      <c r="L89" s="45"/>
      <c r="M89" s="44"/>
      <c r="N89" s="102"/>
      <c r="O89" s="282">
        <f>IF(COUNT(F89)=0,"",VLOOKUP(F89,Pts!$A$2:$B$112,2,FALSE))</f>
      </c>
      <c r="P89" s="160">
        <f>IF(COUNT(G89)=0,"",VLOOKUP(G89,Pts!$A$2:$B$112,2,FALSE))</f>
      </c>
      <c r="Q89" s="24">
        <f>IF(COUNT(H89)=0,"",VLOOKUP(H89,Pts!$A$2:$B$112,2,FALSE))</f>
      </c>
      <c r="R89" s="160">
        <f>IF(COUNT(I89)=0,"",VLOOKUP(I89,Pts!$A$2:$B$112,2,FALSE))</f>
      </c>
      <c r="S89" s="161">
        <f>IF(COUNT(J89)=0,"",VLOOKUP(J89,Pts!$A$2:$B$112,2,FALSE))</f>
      </c>
      <c r="T89" s="160">
        <f>IF(COUNT(K89)=0,"",VLOOKUP(K89,Pts!$A$2:$B$112,2,FALSE))</f>
      </c>
      <c r="U89" s="161">
        <f>IF(COUNT(L89)=0,"",VLOOKUP(L89,Pts!$A$2:$B$112,2,FALSE))</f>
      </c>
      <c r="V89" s="160">
        <f>IF(COUNT(M89)=0,"",VLOOKUP(M89,Pts!$A$2:$B$112,2,FALSE))</f>
      </c>
      <c r="W89" s="161">
        <f>IF(COUNT(N89)=0,"",VLOOKUP(N89,Pts!$A$2:$B$112,2,FALSE))</f>
      </c>
      <c r="X89" s="25">
        <f t="shared" si="4"/>
        <v>0</v>
      </c>
      <c r="Y89" s="25">
        <f>IF(COUNT(O89:W89)=Pts!$D$1,SUM(O89:W89)-SMALL(O89:W89,1),SUM(O89:W89)+Z89)</f>
        <v>0</v>
      </c>
      <c r="Z89" s="204"/>
    </row>
    <row r="90" spans="1:26" s="27" customFormat="1" ht="12.75" customHeight="1" hidden="1">
      <c r="A90" s="181" t="s">
        <v>340</v>
      </c>
      <c r="B90" s="33" t="s">
        <v>50</v>
      </c>
      <c r="C90" s="31" t="s">
        <v>539</v>
      </c>
      <c r="D90" s="32" t="s">
        <v>540</v>
      </c>
      <c r="E90" s="58" t="s">
        <v>59</v>
      </c>
      <c r="F90" s="19"/>
      <c r="G90" s="20"/>
      <c r="H90" s="21"/>
      <c r="I90" s="20"/>
      <c r="J90" s="21"/>
      <c r="K90" s="20"/>
      <c r="L90" s="21"/>
      <c r="M90" s="20"/>
      <c r="N90" s="101"/>
      <c r="O90" s="22">
        <f>IF(COUNT(F90)=0,"",VLOOKUP(F90,Pts!$A$2:$B$112,2,FALSE))</f>
      </c>
      <c r="P90" s="23">
        <f>IF(COUNT(G90)=0,"",VLOOKUP(G90,Pts!$A$2:$B$112,2,FALSE))</f>
      </c>
      <c r="Q90" s="24">
        <f>IF(COUNT(H90)=0,"",VLOOKUP(H90,Pts!$A$2:$B$112,2,FALSE))</f>
      </c>
      <c r="R90" s="23">
        <f>IF(COUNT(I90)=0,"",VLOOKUP(I90,Pts!$A$2:$B$112,2,FALSE))</f>
      </c>
      <c r="S90" s="24">
        <f>IF(COUNT(J90)=0,"",VLOOKUP(J90,Pts!$A$2:$B$112,2,FALSE))</f>
      </c>
      <c r="T90" s="23">
        <f>IF(COUNT(K90)=0,"",VLOOKUP(K90,Pts!$A$2:$B$112,2,FALSE))</f>
      </c>
      <c r="U90" s="24">
        <f>IF(COUNT(L90)=0,"",VLOOKUP(L90,Pts!$A$2:$B$112,2,FALSE))</f>
      </c>
      <c r="V90" s="23">
        <f>IF(COUNT(M90)=0,"",VLOOKUP(M90,Pts!$A$2:$B$112,2,FALSE))</f>
      </c>
      <c r="W90" s="24">
        <f>IF(COUNT(N90)=0,"",VLOOKUP(N90,Pts!$A$2:$B$112,2,FALSE))</f>
      </c>
      <c r="X90" s="25">
        <f t="shared" si="4"/>
        <v>0</v>
      </c>
      <c r="Y90" s="25">
        <f>IF(COUNT(O90:W90)=Pts!$D$1,SUM(O90:W90)-SMALL(O90:W90,1),SUM(O90:W90)+Z90)</f>
        <v>0</v>
      </c>
      <c r="Z90" s="204"/>
    </row>
    <row r="91" spans="1:26" s="27" customFormat="1" ht="14.25" customHeight="1" hidden="1">
      <c r="A91" s="167"/>
      <c r="B91" s="30" t="s">
        <v>16</v>
      </c>
      <c r="C91" s="51" t="s">
        <v>35</v>
      </c>
      <c r="D91" s="52" t="s">
        <v>27</v>
      </c>
      <c r="E91" s="58" t="s">
        <v>36</v>
      </c>
      <c r="F91" s="19"/>
      <c r="G91" s="20"/>
      <c r="H91" s="21"/>
      <c r="I91" s="20"/>
      <c r="J91" s="21"/>
      <c r="K91" s="20"/>
      <c r="L91" s="21"/>
      <c r="M91" s="20"/>
      <c r="N91" s="101"/>
      <c r="O91" s="22">
        <f>IF(COUNT(F91)=0,"",VLOOKUP(F91,Pts!$A$2:$B$112,2,FALSE))</f>
      </c>
      <c r="P91" s="23">
        <f>IF(COUNT(G91)=0,"",VLOOKUP(G91,Pts!$A$2:$B$112,2,FALSE))</f>
      </c>
      <c r="Q91" s="24">
        <f>IF(COUNT(H91)=0,"",VLOOKUP(H91,Pts!$A$2:$B$112,2,FALSE))</f>
      </c>
      <c r="R91" s="23">
        <f>IF(COUNT(I91)=0,"",VLOOKUP(I91,Pts!$A$2:$B$112,2,FALSE))</f>
      </c>
      <c r="S91" s="24">
        <f>IF(COUNT(J91)=0,"",VLOOKUP(J91,Pts!$A$2:$B$112,2,FALSE))</f>
      </c>
      <c r="T91" s="23">
        <f>IF(COUNT(K91)=0,"",VLOOKUP(K91,Pts!$A$2:$B$112,2,FALSE))</f>
      </c>
      <c r="U91" s="24">
        <f>IF(COUNT(L91)=0,"",VLOOKUP(L91,Pts!$A$2:$B$112,2,FALSE))</f>
      </c>
      <c r="V91" s="23">
        <f>IF(COUNT(M91)=0,"",VLOOKUP(M91,Pts!$A$2:$B$112,2,FALSE))</f>
      </c>
      <c r="W91" s="24">
        <f>IF(COUNT(N91)=0,"",VLOOKUP(N91,Pts!$A$2:$B$112,2,FALSE))</f>
      </c>
      <c r="X91" s="25">
        <f t="shared" si="4"/>
        <v>0</v>
      </c>
      <c r="Y91" s="25">
        <f>IF(COUNT(O91:W91)=Pts!$D$1,SUM(O91:W91)-SMALL(O91:W91,1),SUM(O91:W91)+Z91)</f>
        <v>0</v>
      </c>
      <c r="Z91" s="204"/>
    </row>
    <row r="92" spans="1:26" s="27" customFormat="1" ht="12.75" customHeight="1" hidden="1">
      <c r="A92" s="181" t="s">
        <v>340</v>
      </c>
      <c r="B92" s="278"/>
      <c r="C92" s="279" t="s">
        <v>435</v>
      </c>
      <c r="D92" s="280" t="s">
        <v>47</v>
      </c>
      <c r="E92" s="46" t="s">
        <v>434</v>
      </c>
      <c r="F92" s="154"/>
      <c r="G92" s="155"/>
      <c r="H92" s="156"/>
      <c r="I92" s="155"/>
      <c r="J92" s="156"/>
      <c r="K92" s="155"/>
      <c r="L92" s="156"/>
      <c r="M92" s="155"/>
      <c r="N92" s="157"/>
      <c r="O92" s="328">
        <f>IF(COUNT(F92)=0,"",VLOOKUP(F92,Pts!$A$2:$B$112,2,FALSE))</f>
      </c>
      <c r="P92" s="158">
        <f>IF(COUNT(G92)=0,"",VLOOKUP(G92,Pts!$A$2:$B$112,2,FALSE))</f>
      </c>
      <c r="Q92" s="24">
        <f>IF(COUNT(H92)=0,"",VLOOKUP(H92,Pts!$A$2:$B$112,2,FALSE))</f>
      </c>
      <c r="R92" s="158">
        <f>IF(COUNT(I92)=0,"",VLOOKUP(I92,Pts!$A$2:$B$112,2,FALSE))</f>
      </c>
      <c r="S92" s="159">
        <f>IF(COUNT(J92)=0,"",VLOOKUP(J92,Pts!$A$2:$B$112,2,FALSE))</f>
      </c>
      <c r="T92" s="158">
        <f>IF(COUNT(K92)=0,"",VLOOKUP(K92,Pts!$A$2:$B$112,2,FALSE))</f>
      </c>
      <c r="U92" s="159">
        <f>IF(COUNT(L92)=0,"",VLOOKUP(L92,Pts!$A$2:$B$112,2,FALSE))</f>
      </c>
      <c r="V92" s="158">
        <f>IF(COUNT(M92)=0,"",VLOOKUP(M92,Pts!$A$2:$B$112,2,FALSE))</f>
      </c>
      <c r="W92" s="159">
        <f>IF(COUNT(N92)=0,"",VLOOKUP(N92,Pts!$A$2:$B$112,2,FALSE))</f>
      </c>
      <c r="X92" s="25">
        <f t="shared" si="4"/>
        <v>0</v>
      </c>
      <c r="Y92" s="25">
        <f>IF(COUNT(O92:W92)=Pts!$D$1,SUM(O92:W92)-SMALL(O92:W92,1),SUM(O92:W92)+Z92)</f>
        <v>0</v>
      </c>
      <c r="Z92" s="204"/>
    </row>
    <row r="93" spans="1:26" s="27" customFormat="1" ht="12.75" customHeight="1" hidden="1">
      <c r="A93" s="28" t="s">
        <v>337</v>
      </c>
      <c r="B93" s="77"/>
      <c r="C93" s="78" t="s">
        <v>377</v>
      </c>
      <c r="D93" s="79" t="s">
        <v>378</v>
      </c>
      <c r="E93" s="58" t="s">
        <v>379</v>
      </c>
      <c r="F93" s="19"/>
      <c r="G93" s="20"/>
      <c r="H93" s="21"/>
      <c r="I93" s="20"/>
      <c r="J93" s="21"/>
      <c r="K93" s="20"/>
      <c r="L93" s="21"/>
      <c r="M93" s="20"/>
      <c r="N93" s="101"/>
      <c r="O93" s="22">
        <f>IF(COUNT(F93)=0,"",VLOOKUP(F93,Pts!$A$2:$B$112,2,FALSE))</f>
      </c>
      <c r="P93" s="23">
        <f>IF(COUNT(G93)=0,"",VLOOKUP(G93,Pts!$A$2:$B$112,2,FALSE))</f>
      </c>
      <c r="Q93" s="24">
        <f>IF(COUNT(H93)=0,"",VLOOKUP(H93,Pts!$A$2:$B$112,2,FALSE))</f>
      </c>
      <c r="R93" s="23">
        <f>IF(COUNT(I93)=0,"",VLOOKUP(I93,Pts!$A$2:$B$112,2,FALSE))</f>
      </c>
      <c r="S93" s="24">
        <f>IF(COUNT(J93)=0,"",VLOOKUP(J93,Pts!$A$2:$B$112,2,FALSE))</f>
      </c>
      <c r="T93" s="23">
        <f>IF(COUNT(K93)=0,"",VLOOKUP(K93,Pts!$A$2:$B$112,2,FALSE))</f>
      </c>
      <c r="U93" s="24">
        <f>IF(COUNT(L93)=0,"",VLOOKUP(L93,Pts!$A$2:$B$112,2,FALSE))</f>
      </c>
      <c r="V93" s="23">
        <f>IF(COUNT(M93)=0,"",VLOOKUP(M93,Pts!$A$2:$B$112,2,FALSE))</f>
      </c>
      <c r="W93" s="24">
        <f>IF(COUNT(N93)=0,"",VLOOKUP(N93,Pts!$A$2:$B$112,2,FALSE))</f>
      </c>
      <c r="X93" s="25">
        <f t="shared" si="4"/>
        <v>0</v>
      </c>
      <c r="Y93" s="25">
        <f>IF(COUNT(O93:W93)=Pts!$D$1,SUM(O93:W93)-SMALL(O93:W93,1),SUM(O93:W93)+Z93)</f>
        <v>0</v>
      </c>
      <c r="Z93" s="204"/>
    </row>
    <row r="94" spans="1:25" s="80" customFormat="1" ht="12.75" customHeight="1" hidden="1">
      <c r="A94" s="210" t="s">
        <v>340</v>
      </c>
      <c r="B94" s="211" t="s">
        <v>50</v>
      </c>
      <c r="C94" s="212" t="s">
        <v>442</v>
      </c>
      <c r="D94" s="213" t="s">
        <v>126</v>
      </c>
      <c r="E94" s="296" t="s">
        <v>148</v>
      </c>
      <c r="F94" s="19"/>
      <c r="G94" s="20"/>
      <c r="H94" s="21"/>
      <c r="I94" s="20"/>
      <c r="J94" s="21"/>
      <c r="K94" s="20"/>
      <c r="L94" s="21"/>
      <c r="M94" s="20"/>
      <c r="N94" s="101"/>
      <c r="O94" s="22">
        <f>IF(COUNT(F94)=0,"",VLOOKUP(F94,Pts!$A$2:$B$112,2,FALSE))</f>
      </c>
      <c r="P94" s="23">
        <f>IF(COUNT(G94)=0,"",VLOOKUP(G94,Pts!$A$2:$B$112,2,FALSE))</f>
      </c>
      <c r="Q94" s="24">
        <f>IF(COUNT(H94)=0,"",VLOOKUP(H94,Pts!$A$2:$B$112,2,FALSE))</f>
      </c>
      <c r="R94" s="23">
        <f>IF(COUNT(I94)=0,"",VLOOKUP(I94,Pts!$A$2:$B$112,2,FALSE))</f>
      </c>
      <c r="S94" s="24">
        <f>IF(COUNT(J94)=0,"",VLOOKUP(J94,Pts!$A$2:$B$112,2,FALSE))</f>
      </c>
      <c r="T94" s="23">
        <f>IF(COUNT(K94)=0,"",VLOOKUP(K94,Pts!$A$2:$B$112,2,FALSE))</f>
      </c>
      <c r="U94" s="24">
        <f>IF(COUNT(L94)=0,"",VLOOKUP(L94,Pts!$A$2:$B$112,2,FALSE))</f>
      </c>
      <c r="V94" s="23">
        <f>IF(COUNT(M94)=0,"",VLOOKUP(M94,Pts!$A$2:$B$112,2,FALSE))</f>
      </c>
      <c r="W94" s="24">
        <f>IF(COUNT(N94)=0,"",VLOOKUP(N94,Pts!$A$2:$B$112,2,FALSE))</f>
      </c>
      <c r="X94" s="25">
        <f t="shared" si="4"/>
        <v>0</v>
      </c>
      <c r="Y94" s="25">
        <f>IF(COUNT(O94:W94)=Pts!$D$1,SUM(O94:W94)-SMALL(O94:W94,1),SUM(O94:W94)+Z94)</f>
        <v>0</v>
      </c>
    </row>
    <row r="95" spans="1:26" s="27" customFormat="1" ht="12.75" customHeight="1" hidden="1">
      <c r="A95" s="70" t="s">
        <v>337</v>
      </c>
      <c r="B95" s="54" t="s">
        <v>16</v>
      </c>
      <c r="C95" s="55" t="s">
        <v>190</v>
      </c>
      <c r="D95" s="56" t="s">
        <v>30</v>
      </c>
      <c r="E95" s="57" t="s">
        <v>121</v>
      </c>
      <c r="F95" s="19"/>
      <c r="G95" s="20"/>
      <c r="H95" s="21"/>
      <c r="I95" s="20"/>
      <c r="J95" s="21"/>
      <c r="K95" s="20"/>
      <c r="L95" s="21"/>
      <c r="M95" s="20"/>
      <c r="N95" s="101"/>
      <c r="O95" s="22">
        <f>IF(COUNT(F95)=0,"",VLOOKUP(F95,Pts!$A$2:$B$112,2,FALSE))</f>
      </c>
      <c r="P95" s="23">
        <f>IF(COUNT(G95)=0,"",VLOOKUP(G95,Pts!$A$2:$B$112,2,FALSE))</f>
      </c>
      <c r="Q95" s="24">
        <f>IF(COUNT(H95)=0,"",VLOOKUP(H95,Pts!$A$2:$B$112,2,FALSE))</f>
      </c>
      <c r="R95" s="23">
        <f>IF(COUNT(I95)=0,"",VLOOKUP(I95,Pts!$A$2:$B$112,2,FALSE))</f>
      </c>
      <c r="S95" s="24">
        <f>IF(COUNT(J95)=0,"",VLOOKUP(J95,Pts!$A$2:$B$112,2,FALSE))</f>
      </c>
      <c r="T95" s="23">
        <f>IF(COUNT(K95)=0,"",VLOOKUP(K95,Pts!$A$2:$B$112,2,FALSE))</f>
      </c>
      <c r="U95" s="24">
        <f>IF(COUNT(L95)=0,"",VLOOKUP(L95,Pts!$A$2:$B$112,2,FALSE))</f>
      </c>
      <c r="V95" s="23">
        <f>IF(COUNT(M95)=0,"",VLOOKUP(M95,Pts!$A$2:$B$112,2,FALSE))</f>
      </c>
      <c r="W95" s="24">
        <f>IF(COUNT(N95)=0,"",VLOOKUP(N95,Pts!$A$2:$B$112,2,FALSE))</f>
      </c>
      <c r="X95" s="25">
        <f t="shared" si="4"/>
        <v>0</v>
      </c>
      <c r="Y95" s="25">
        <f>IF(COUNT(O95:W95)=Pts!$D$1,SUM(O95:W95)-SMALL(O95:W95,1),SUM(O95:W95)+Z95)</f>
        <v>0</v>
      </c>
      <c r="Z95" s="204"/>
    </row>
    <row r="96" spans="1:26" s="27" customFormat="1" ht="12.75" customHeight="1" hidden="1">
      <c r="A96" s="28" t="s">
        <v>337</v>
      </c>
      <c r="B96" s="16" t="s">
        <v>16</v>
      </c>
      <c r="C96" s="17" t="s">
        <v>189</v>
      </c>
      <c r="D96" s="18" t="s">
        <v>27</v>
      </c>
      <c r="E96" s="61" t="s">
        <v>121</v>
      </c>
      <c r="F96" s="19"/>
      <c r="G96" s="20"/>
      <c r="H96" s="21"/>
      <c r="I96" s="20"/>
      <c r="J96" s="21"/>
      <c r="K96" s="20"/>
      <c r="L96" s="21"/>
      <c r="M96" s="20"/>
      <c r="N96" s="101"/>
      <c r="O96" s="22">
        <f>IF(COUNT(F96)=0,"",VLOOKUP(F96,Pts!$A$2:$B$112,2,FALSE))</f>
      </c>
      <c r="P96" s="23">
        <f>IF(COUNT(G96)=0,"",VLOOKUP(G96,Pts!$A$2:$B$112,2,FALSE))</f>
      </c>
      <c r="Q96" s="24">
        <f>IF(COUNT(H96)=0,"",VLOOKUP(H96,Pts!$A$2:$B$112,2,FALSE))</f>
      </c>
      <c r="R96" s="23">
        <f>IF(COUNT(I96)=0,"",VLOOKUP(I96,Pts!$A$2:$B$112,2,FALSE))</f>
      </c>
      <c r="S96" s="24">
        <f>IF(COUNT(J96)=0,"",VLOOKUP(J96,Pts!$A$2:$B$112,2,FALSE))</f>
      </c>
      <c r="T96" s="23">
        <f>IF(COUNT(K96)=0,"",VLOOKUP(K96,Pts!$A$2:$B$112,2,FALSE))</f>
      </c>
      <c r="U96" s="24">
        <f>IF(COUNT(L96)=0,"",VLOOKUP(L96,Pts!$A$2:$B$112,2,FALSE))</f>
      </c>
      <c r="V96" s="23">
        <f>IF(COUNT(M96)=0,"",VLOOKUP(M96,Pts!$A$2:$B$112,2,FALSE))</f>
      </c>
      <c r="W96" s="24">
        <f>IF(COUNT(N96)=0,"",VLOOKUP(N96,Pts!$A$2:$B$112,2,FALSE))</f>
      </c>
      <c r="X96" s="25">
        <f t="shared" si="4"/>
        <v>0</v>
      </c>
      <c r="Y96" s="25">
        <f>IF(COUNT(O96:W96)=Pts!$D$1,SUM(O96:W96)-SMALL(O96:W96,1),SUM(O96:W96)+Z96)</f>
        <v>0</v>
      </c>
      <c r="Z96" s="204"/>
    </row>
    <row r="97" spans="1:26" s="27" customFormat="1" ht="14.25" customHeight="1" hidden="1">
      <c r="A97" s="28" t="s">
        <v>341</v>
      </c>
      <c r="B97" s="16"/>
      <c r="C97" s="17" t="s">
        <v>436</v>
      </c>
      <c r="D97" s="18" t="s">
        <v>90</v>
      </c>
      <c r="E97" s="26" t="s">
        <v>386</v>
      </c>
      <c r="F97" s="19"/>
      <c r="G97" s="20"/>
      <c r="H97" s="21"/>
      <c r="I97" s="20"/>
      <c r="J97" s="21"/>
      <c r="K97" s="20"/>
      <c r="L97" s="21"/>
      <c r="M97" s="20"/>
      <c r="N97" s="101"/>
      <c r="O97" s="22">
        <f>IF(COUNT(F97)=0,"",VLOOKUP(F97,Pts!$A$2:$B$112,2,FALSE))</f>
      </c>
      <c r="P97" s="23">
        <f>IF(COUNT(G97)=0,"",VLOOKUP(G97,Pts!$A$2:$B$112,2,FALSE))</f>
      </c>
      <c r="Q97" s="24">
        <f>IF(COUNT(H97)=0,"",VLOOKUP(H97,Pts!$A$2:$B$112,2,FALSE))</f>
      </c>
      <c r="R97" s="23">
        <f>IF(COUNT(I97)=0,"",VLOOKUP(I97,Pts!$A$2:$B$112,2,FALSE))</f>
      </c>
      <c r="S97" s="24">
        <f>IF(COUNT(J97)=0,"",VLOOKUP(J97,Pts!$A$2:$B$112,2,FALSE))</f>
      </c>
      <c r="T97" s="23">
        <f>IF(COUNT(K97)=0,"",VLOOKUP(K97,Pts!$A$2:$B$112,2,FALSE))</f>
      </c>
      <c r="U97" s="24">
        <f>IF(COUNT(L97)=0,"",VLOOKUP(L97,Pts!$A$2:$B$112,2,FALSE))</f>
      </c>
      <c r="V97" s="23">
        <f>IF(COUNT(M97)=0,"",VLOOKUP(M97,Pts!$A$2:$B$112,2,FALSE))</f>
      </c>
      <c r="W97" s="24">
        <f>IF(COUNT(N97)=0,"",VLOOKUP(N97,Pts!$A$2:$B$112,2,FALSE))</f>
      </c>
      <c r="X97" s="25">
        <f t="shared" si="4"/>
        <v>0</v>
      </c>
      <c r="Y97" s="25">
        <f>IF(COUNT(O97:W97)=Pts!$D$1,SUM(O97:W97)-SMALL(O97:W97,1),SUM(O97:W97)+Z97)</f>
        <v>0</v>
      </c>
      <c r="Z97" s="204"/>
    </row>
    <row r="98" spans="1:26" s="27" customFormat="1" ht="14.25" customHeight="1" hidden="1">
      <c r="A98" s="29" t="s">
        <v>337</v>
      </c>
      <c r="B98" s="193"/>
      <c r="C98" s="191" t="s">
        <v>512</v>
      </c>
      <c r="D98" s="192" t="s">
        <v>110</v>
      </c>
      <c r="E98" s="26" t="s">
        <v>386</v>
      </c>
      <c r="F98" s="19"/>
      <c r="G98" s="20"/>
      <c r="H98" s="21"/>
      <c r="I98" s="20"/>
      <c r="J98" s="21"/>
      <c r="K98" s="20"/>
      <c r="L98" s="21"/>
      <c r="M98" s="20"/>
      <c r="N98" s="101"/>
      <c r="O98" s="173">
        <f>IF(COUNT(F98)=0,"",VLOOKUP(F98,Pts!$A$2:$B$112,2,FALSE))</f>
      </c>
      <c r="P98" s="23">
        <f>IF(COUNT(G98)=0,"",VLOOKUP(G98,Pts!$A$2:$B$112,2,FALSE))</f>
      </c>
      <c r="Q98" s="24">
        <f>IF(COUNT(H98)=0,"",VLOOKUP(H98,Pts!$A$2:$B$112,2,FALSE))</f>
      </c>
      <c r="R98" s="23">
        <f>IF(COUNT(I98)=0,"",VLOOKUP(I98,Pts!$A$2:$B$112,2,FALSE))</f>
      </c>
      <c r="S98" s="24">
        <f>IF(COUNT(J98)=0,"",VLOOKUP(J98,Pts!$A$2:$B$112,2,FALSE))</f>
      </c>
      <c r="T98" s="23">
        <f>IF(COUNT(K98)=0,"",VLOOKUP(K98,Pts!$A$2:$B$112,2,FALSE))</f>
      </c>
      <c r="U98" s="24">
        <f>IF(COUNT(L98)=0,"",VLOOKUP(L98,Pts!$A$2:$B$112,2,FALSE))</f>
      </c>
      <c r="V98" s="23">
        <f>IF(COUNT(M98)=0,"",VLOOKUP(M98,Pts!$A$2:$B$112,2,FALSE))</f>
      </c>
      <c r="W98" s="24">
        <f>IF(COUNT(N98)=0,"",VLOOKUP(N98,Pts!$A$2:$B$112,2,FALSE))</f>
      </c>
      <c r="X98" s="25">
        <f t="shared" si="4"/>
        <v>0</v>
      </c>
      <c r="Y98" s="25">
        <f>IF(COUNT(O98:W98)=Pts!$D$1,SUM(O98:W98)-SMALL(O98:W98,1),SUM(O98:W98)+Z98)</f>
        <v>0</v>
      </c>
      <c r="Z98" s="204"/>
    </row>
    <row r="99" spans="1:25" s="27" customFormat="1" ht="14.25" customHeight="1" hidden="1">
      <c r="A99" s="28" t="s">
        <v>340</v>
      </c>
      <c r="B99" s="77"/>
      <c r="C99" s="78" t="s">
        <v>39</v>
      </c>
      <c r="D99" s="79" t="s">
        <v>40</v>
      </c>
      <c r="E99" s="46" t="s">
        <v>41</v>
      </c>
      <c r="F99" s="19"/>
      <c r="G99" s="20"/>
      <c r="H99" s="21"/>
      <c r="I99" s="20"/>
      <c r="J99" s="21"/>
      <c r="K99" s="20"/>
      <c r="L99" s="21"/>
      <c r="M99" s="20"/>
      <c r="N99" s="101"/>
      <c r="O99" s="173">
        <f>IF(COUNT(F99)=0,"",VLOOKUP(F99,Pts!$A$2:$B$112,2,FALSE))</f>
      </c>
      <c r="P99" s="23">
        <f>IF(COUNT(G99)=0,"",VLOOKUP(G99,Pts!$A$2:$B$112,2,FALSE))</f>
      </c>
      <c r="Q99" s="24">
        <f>IF(COUNT(H99)=0,"",VLOOKUP(H99,Pts!$A$2:$B$112,2,FALSE))</f>
      </c>
      <c r="R99" s="23">
        <f>IF(COUNT(I99)=0,"",VLOOKUP(I99,Pts!$A$2:$B$112,2,FALSE))</f>
      </c>
      <c r="S99" s="24">
        <f>IF(COUNT(J99)=0,"",VLOOKUP(J99,Pts!$A$2:$B$112,2,FALSE))</f>
      </c>
      <c r="T99" s="23">
        <f>IF(COUNT(K99)=0,"",VLOOKUP(K99,Pts!$A$2:$B$112,2,FALSE))</f>
      </c>
      <c r="U99" s="24">
        <f>IF(COUNT(L99)=0,"",VLOOKUP(L99,Pts!$A$2:$B$112,2,FALSE))</f>
      </c>
      <c r="V99" s="23">
        <f>IF(COUNT(M99)=0,"",VLOOKUP(M99,Pts!$A$2:$B$112,2,FALSE))</f>
      </c>
      <c r="W99" s="24">
        <f>IF(COUNT(N99)=0,"",VLOOKUP(N99,Pts!$A$2:$B$112,2,FALSE))</f>
      </c>
      <c r="X99" s="25">
        <f t="shared" si="4"/>
        <v>0</v>
      </c>
      <c r="Y99" s="25">
        <f>IF(COUNT(O99:W99)=Pts!$D$1,SUM(O99:W99)-SMALL(O99:W99,1),SUM(O99:W99)+Z99)</f>
        <v>0</v>
      </c>
    </row>
    <row r="100" spans="1:26" s="27" customFormat="1" ht="12.75" customHeight="1" hidden="1">
      <c r="A100" s="29" t="s">
        <v>340</v>
      </c>
      <c r="B100" s="193" t="s">
        <v>50</v>
      </c>
      <c r="C100" s="191" t="s">
        <v>513</v>
      </c>
      <c r="D100" s="192" t="s">
        <v>514</v>
      </c>
      <c r="E100" s="58" t="s">
        <v>428</v>
      </c>
      <c r="F100" s="19"/>
      <c r="G100" s="20"/>
      <c r="H100" s="21"/>
      <c r="I100" s="20"/>
      <c r="J100" s="21"/>
      <c r="K100" s="20"/>
      <c r="L100" s="21"/>
      <c r="M100" s="20"/>
      <c r="N100" s="101"/>
      <c r="O100" s="173">
        <f>IF(COUNT(F100)=0,"",VLOOKUP(F100,Pts!$A$2:$B$112,2,FALSE))</f>
      </c>
      <c r="P100" s="23">
        <f>IF(COUNT(G100)=0,"",VLOOKUP(G100,Pts!$A$2:$B$112,2,FALSE))</f>
      </c>
      <c r="Q100" s="24">
        <f>IF(COUNT(H100)=0,"",VLOOKUP(H100,Pts!$A$2:$B$112,2,FALSE))</f>
      </c>
      <c r="R100" s="23">
        <f>IF(COUNT(I100)=0,"",VLOOKUP(I100,Pts!$A$2:$B$112,2,FALSE))</f>
      </c>
      <c r="S100" s="24">
        <f>IF(COUNT(J100)=0,"",VLOOKUP(J100,Pts!$A$2:$B$112,2,FALSE))</f>
      </c>
      <c r="T100" s="23">
        <f>IF(COUNT(K100)=0,"",VLOOKUP(K100,Pts!$A$2:$B$112,2,FALSE))</f>
      </c>
      <c r="U100" s="24">
        <f>IF(COUNT(L100)=0,"",VLOOKUP(L100,Pts!$A$2:$B$112,2,FALSE))</f>
      </c>
      <c r="V100" s="23">
        <f>IF(COUNT(M100)=0,"",VLOOKUP(M100,Pts!$A$2:$B$112,2,FALSE))</f>
      </c>
      <c r="W100" s="24">
        <f>IF(COUNT(N100)=0,"",VLOOKUP(N100,Pts!$A$2:$B$112,2,FALSE))</f>
      </c>
      <c r="X100" s="25">
        <f t="shared" si="4"/>
        <v>0</v>
      </c>
      <c r="Y100" s="25">
        <f>IF(COUNT(O100:W100)=Pts!$D$1,SUM(O100:W100)-SMALL(O100:W100,1),SUM(O100:W100)+Z100)</f>
        <v>0</v>
      </c>
      <c r="Z100" s="204"/>
    </row>
    <row r="101" spans="1:26" s="80" customFormat="1" ht="12.75" customHeight="1" hidden="1">
      <c r="A101" s="141" t="s">
        <v>341</v>
      </c>
      <c r="B101" s="48"/>
      <c r="C101" s="49" t="s">
        <v>79</v>
      </c>
      <c r="D101" s="50" t="s">
        <v>80</v>
      </c>
      <c r="E101" s="58" t="s">
        <v>41</v>
      </c>
      <c r="F101" s="19"/>
      <c r="G101" s="20"/>
      <c r="H101" s="21"/>
      <c r="I101" s="20"/>
      <c r="J101" s="21"/>
      <c r="K101" s="20"/>
      <c r="L101" s="21"/>
      <c r="M101" s="20"/>
      <c r="N101" s="101"/>
      <c r="O101" s="173">
        <f>IF(COUNT(F101)=0,"",VLOOKUP(F101,Pts!$A$2:$B$112,2,FALSE))</f>
      </c>
      <c r="P101" s="23">
        <f>IF(COUNT(G101)=0,"",VLOOKUP(G101,Pts!$A$2:$B$112,2,FALSE))</f>
      </c>
      <c r="Q101" s="24">
        <f>IF(COUNT(H101)=0,"",VLOOKUP(H101,Pts!$A$2:$B$112,2,FALSE))</f>
      </c>
      <c r="R101" s="23">
        <f>IF(COUNT(I101)=0,"",VLOOKUP(I101,Pts!$A$2:$B$112,2,FALSE))</f>
      </c>
      <c r="S101" s="24">
        <f>IF(COUNT(J101)=0,"",VLOOKUP(J101,Pts!$A$2:$B$112,2,FALSE))</f>
      </c>
      <c r="T101" s="23">
        <f>IF(COUNT(K101)=0,"",VLOOKUP(K101,Pts!$A$2:$B$112,2,FALSE))</f>
      </c>
      <c r="U101" s="24">
        <f>IF(COUNT(L101)=0,"",VLOOKUP(L101,Pts!$A$2:$B$112,2,FALSE))</f>
      </c>
      <c r="V101" s="23">
        <f>IF(COUNT(M101)=0,"",VLOOKUP(M101,Pts!$A$2:$B$112,2,FALSE))</f>
      </c>
      <c r="W101" s="24">
        <f>IF(COUNT(N101)=0,"",VLOOKUP(N101,Pts!$A$2:$B$112,2,FALSE))</f>
      </c>
      <c r="X101" s="25">
        <f t="shared" si="4"/>
        <v>0</v>
      </c>
      <c r="Y101" s="25">
        <f>IF(COUNT(O101:W101)=Pts!$D$1,SUM(O101:W101)-SMALL(O101:W101,1),SUM(O101:W101)+Z101)</f>
        <v>0</v>
      </c>
      <c r="Z101" s="204"/>
    </row>
    <row r="102" spans="1:26" s="27" customFormat="1" ht="12.75" customHeight="1" hidden="1">
      <c r="A102" s="70" t="s">
        <v>337</v>
      </c>
      <c r="B102" s="16"/>
      <c r="C102" s="17" t="s">
        <v>9</v>
      </c>
      <c r="D102" s="18" t="s">
        <v>10</v>
      </c>
      <c r="E102" s="26" t="s">
        <v>11</v>
      </c>
      <c r="F102" s="19"/>
      <c r="G102" s="20"/>
      <c r="H102" s="21"/>
      <c r="I102" s="20"/>
      <c r="J102" s="21"/>
      <c r="K102" s="20"/>
      <c r="L102" s="21"/>
      <c r="M102" s="20"/>
      <c r="N102" s="101"/>
      <c r="O102" s="22">
        <f>IF(COUNT(F102)=0,"",VLOOKUP(F102,Pts!$A$2:$B$112,2,FALSE))</f>
      </c>
      <c r="P102" s="23">
        <f>IF(COUNT(G102)=0,"",VLOOKUP(G102,Pts!$A$2:$B$112,2,FALSE))</f>
      </c>
      <c r="Q102" s="24">
        <f>IF(COUNT(H102)=0,"",VLOOKUP(H102,Pts!$A$2:$B$112,2,FALSE))</f>
      </c>
      <c r="R102" s="23">
        <f>IF(COUNT(I102)=0,"",VLOOKUP(I102,Pts!$A$2:$B$112,2,FALSE))</f>
      </c>
      <c r="S102" s="24">
        <f>IF(COUNT(J102)=0,"",VLOOKUP(J102,Pts!$A$2:$B$112,2,FALSE))</f>
      </c>
      <c r="T102" s="23">
        <f>IF(COUNT(K102)=0,"",VLOOKUP(K102,Pts!$A$2:$B$112,2,FALSE))</f>
      </c>
      <c r="U102" s="24">
        <f>IF(COUNT(L102)=0,"",VLOOKUP(L102,Pts!$A$2:$B$112,2,FALSE))</f>
      </c>
      <c r="V102" s="23">
        <f>IF(COUNT(M102)=0,"",VLOOKUP(M102,Pts!$A$2:$B$112,2,FALSE))</f>
      </c>
      <c r="W102" s="24">
        <f>IF(COUNT(N102)=0,"",VLOOKUP(N102,Pts!$A$2:$B$112,2,FALSE))</f>
      </c>
      <c r="X102" s="25">
        <f t="shared" si="4"/>
        <v>0</v>
      </c>
      <c r="Y102" s="25">
        <f>IF(COUNT(O102:W102)=Pts!$D$1,SUM(O102:W102)-SMALL(O102:W102,1),SUM(O102:W102)+Z102)</f>
        <v>0</v>
      </c>
      <c r="Z102" s="204"/>
    </row>
    <row r="103" spans="1:25" s="27" customFormat="1" ht="12.75" customHeight="1" hidden="1">
      <c r="A103" s="28" t="s">
        <v>340</v>
      </c>
      <c r="B103" s="77"/>
      <c r="C103" s="78" t="s">
        <v>143</v>
      </c>
      <c r="D103" s="79" t="s">
        <v>78</v>
      </c>
      <c r="E103" s="58" t="s">
        <v>28</v>
      </c>
      <c r="F103" s="19"/>
      <c r="G103" s="20"/>
      <c r="H103" s="21"/>
      <c r="I103" s="20"/>
      <c r="J103" s="21"/>
      <c r="K103" s="20"/>
      <c r="L103" s="21"/>
      <c r="M103" s="20"/>
      <c r="N103" s="101"/>
      <c r="O103" s="173">
        <f>IF(COUNT(F103)=0,"",VLOOKUP(F103,Pts!$A$2:$B$112,2,FALSE))</f>
      </c>
      <c r="P103" s="23">
        <f>IF(COUNT(G103)=0,"",VLOOKUP(G103,Pts!$A$2:$B$112,2,FALSE))</f>
      </c>
      <c r="Q103" s="24">
        <f>IF(COUNT(H103)=0,"",VLOOKUP(H103,Pts!$A$2:$B$112,2,FALSE))</f>
      </c>
      <c r="R103" s="23">
        <f>IF(COUNT(I103)=0,"",VLOOKUP(I103,Pts!$A$2:$B$112,2,FALSE))</f>
      </c>
      <c r="S103" s="24">
        <f>IF(COUNT(J103)=0,"",VLOOKUP(J103,Pts!$A$2:$B$112,2,FALSE))</f>
      </c>
      <c r="T103" s="23">
        <f>IF(COUNT(K103)=0,"",VLOOKUP(K103,Pts!$A$2:$B$112,2,FALSE))</f>
      </c>
      <c r="U103" s="24">
        <f>IF(COUNT(L103)=0,"",VLOOKUP(L103,Pts!$A$2:$B$112,2,FALSE))</f>
      </c>
      <c r="V103" s="23">
        <f>IF(COUNT(M103)=0,"",VLOOKUP(M103,Pts!$A$2:$B$112,2,FALSE))</f>
      </c>
      <c r="W103" s="24">
        <f>IF(COUNT(N103)=0,"",VLOOKUP(N103,Pts!$A$2:$B$112,2,FALSE))</f>
      </c>
      <c r="X103" s="25">
        <f t="shared" si="4"/>
        <v>0</v>
      </c>
      <c r="Y103" s="25">
        <f>IF(COUNT(O103:W103)=Pts!$D$1,SUM(O103:W103)-SMALL(O103:W103,1),SUM(O103:W103)+Z103)</f>
        <v>0</v>
      </c>
    </row>
    <row r="104" spans="1:26" s="80" customFormat="1" ht="12.75" customHeight="1" hidden="1">
      <c r="A104" s="28" t="s">
        <v>337</v>
      </c>
      <c r="B104" s="33"/>
      <c r="C104" s="31" t="s">
        <v>431</v>
      </c>
      <c r="D104" s="32" t="s">
        <v>178</v>
      </c>
      <c r="E104" s="58" t="s">
        <v>41</v>
      </c>
      <c r="F104" s="19"/>
      <c r="G104" s="20"/>
      <c r="H104" s="21"/>
      <c r="I104" s="20"/>
      <c r="J104" s="21"/>
      <c r="K104" s="20"/>
      <c r="L104" s="21"/>
      <c r="M104" s="20"/>
      <c r="N104" s="101"/>
      <c r="O104" s="173">
        <f>IF(COUNT(F104)=0,"",VLOOKUP(F104,Pts!$A$2:$B$112,2,FALSE))</f>
      </c>
      <c r="P104" s="23">
        <f>IF(COUNT(G104)=0,"",VLOOKUP(G104,Pts!$A$2:$B$112,2,FALSE))</f>
      </c>
      <c r="Q104" s="24">
        <f>IF(COUNT(H104)=0,"",VLOOKUP(H104,Pts!$A$2:$B$112,2,FALSE))</f>
      </c>
      <c r="R104" s="23">
        <f>IF(COUNT(I104)=0,"",VLOOKUP(I104,Pts!$A$2:$B$112,2,FALSE))</f>
      </c>
      <c r="S104" s="24">
        <f>IF(COUNT(J104)=0,"",VLOOKUP(J104,Pts!$A$2:$B$112,2,FALSE))</f>
      </c>
      <c r="T104" s="23">
        <f>IF(COUNT(K104)=0,"",VLOOKUP(K104,Pts!$A$2:$B$112,2,FALSE))</f>
      </c>
      <c r="U104" s="24">
        <f>IF(COUNT(L104)=0,"",VLOOKUP(L104,Pts!$A$2:$B$112,2,FALSE))</f>
      </c>
      <c r="V104" s="23">
        <f>IF(COUNT(M104)=0,"",VLOOKUP(M104,Pts!$A$2:$B$112,2,FALSE))</f>
      </c>
      <c r="W104" s="24">
        <f>IF(COUNT(N104)=0,"",VLOOKUP(N104,Pts!$A$2:$B$112,2,FALSE))</f>
      </c>
      <c r="X104" s="25">
        <f t="shared" si="4"/>
        <v>0</v>
      </c>
      <c r="Y104" s="25">
        <f>IF(COUNT(O104:W104)=Pts!$D$1,SUM(O104:W104)-SMALL(O104:W104,1),SUM(O104:W104)+Z104)</f>
        <v>0</v>
      </c>
      <c r="Z104" s="27"/>
    </row>
    <row r="105" spans="1:25" s="27" customFormat="1" ht="12.75" customHeight="1" hidden="1">
      <c r="A105" s="47" t="s">
        <v>337</v>
      </c>
      <c r="B105" s="54"/>
      <c r="C105" s="55" t="s">
        <v>254</v>
      </c>
      <c r="D105" s="56" t="s">
        <v>255</v>
      </c>
      <c r="E105" s="46" t="s">
        <v>99</v>
      </c>
      <c r="F105" s="37"/>
      <c r="G105" s="38"/>
      <c r="H105" s="39"/>
      <c r="I105" s="38"/>
      <c r="J105" s="39"/>
      <c r="K105" s="38"/>
      <c r="L105" s="39"/>
      <c r="M105" s="38"/>
      <c r="N105" s="103"/>
      <c r="O105" s="22">
        <f>IF(COUNT(F105)=0,"",VLOOKUP(F105,Pts!$A$2:$B$112,2,FALSE))</f>
      </c>
      <c r="P105" s="23">
        <f>IF(COUNT(G105)=0,"",VLOOKUP(G105,Pts!$A$2:$B$112,2,FALSE))</f>
      </c>
      <c r="Q105" s="24">
        <f>IF(COUNT(H105)=0,"",VLOOKUP(H105,Pts!$A$2:$B$112,2,FALSE))</f>
      </c>
      <c r="R105" s="23">
        <f>IF(COUNT(I105)=0,"",VLOOKUP(I105,Pts!$A$2:$B$112,2,FALSE))</f>
      </c>
      <c r="S105" s="24">
        <f>IF(COUNT(J105)=0,"",VLOOKUP(J105,Pts!$A$2:$B$112,2,FALSE))</f>
      </c>
      <c r="T105" s="23">
        <f>IF(COUNT(K105)=0,"",VLOOKUP(K105,Pts!$A$2:$B$112,2,FALSE))</f>
      </c>
      <c r="U105" s="24">
        <f>IF(COUNT(L105)=0,"",VLOOKUP(L105,Pts!$A$2:$B$112,2,FALSE))</f>
      </c>
      <c r="V105" s="23">
        <f>IF(COUNT(M105)=0,"",VLOOKUP(M105,Pts!$A$2:$B$112,2,FALSE))</f>
      </c>
      <c r="W105" s="24">
        <f>IF(COUNT(N105)=0,"",VLOOKUP(N105,Pts!$A$2:$B$112,2,FALSE))</f>
      </c>
      <c r="X105" s="25">
        <f t="shared" si="4"/>
        <v>0</v>
      </c>
      <c r="Y105" s="25">
        <f>IF(COUNT(O105:W105)=Pts!$D$1,SUM(O105:W105)-SMALL(O105:W105,1),SUM(O105:W105)+Z105)</f>
        <v>0</v>
      </c>
    </row>
    <row r="106" spans="1:26" s="80" customFormat="1" ht="12.75" customHeight="1" hidden="1">
      <c r="A106" s="28" t="s">
        <v>337</v>
      </c>
      <c r="B106" s="163"/>
      <c r="C106" s="164" t="s">
        <v>263</v>
      </c>
      <c r="D106" s="165" t="s">
        <v>40</v>
      </c>
      <c r="E106" s="46" t="s">
        <v>28</v>
      </c>
      <c r="F106" s="37"/>
      <c r="G106" s="38"/>
      <c r="H106" s="39"/>
      <c r="I106" s="38"/>
      <c r="J106" s="39"/>
      <c r="K106" s="38"/>
      <c r="L106" s="39"/>
      <c r="M106" s="38"/>
      <c r="N106" s="103"/>
      <c r="O106" s="173">
        <f>IF(COUNT(F106)=0,"",VLOOKUP(F106,Pts!$A$2:$B$112,2,FALSE))</f>
      </c>
      <c r="P106" s="23">
        <f>IF(COUNT(G106)=0,"",VLOOKUP(G106,Pts!$A$2:$B$112,2,FALSE))</f>
      </c>
      <c r="Q106" s="24">
        <f>IF(COUNT(H106)=0,"",VLOOKUP(H106,Pts!$A$2:$B$112,2,FALSE))</f>
      </c>
      <c r="R106" s="23">
        <f>IF(COUNT(I106)=0,"",VLOOKUP(I106,Pts!$A$2:$B$112,2,FALSE))</f>
      </c>
      <c r="S106" s="24">
        <f>IF(COUNT(J106)=0,"",VLOOKUP(J106,Pts!$A$2:$B$112,2,FALSE))</f>
      </c>
      <c r="T106" s="23">
        <f>IF(COUNT(K106)=0,"",VLOOKUP(K106,Pts!$A$2:$B$112,2,FALSE))</f>
      </c>
      <c r="U106" s="24">
        <f>IF(COUNT(L106)=0,"",VLOOKUP(L106,Pts!$A$2:$B$112,2,FALSE))</f>
      </c>
      <c r="V106" s="23">
        <f>IF(COUNT(M106)=0,"",VLOOKUP(M106,Pts!$A$2:$B$112,2,FALSE))</f>
      </c>
      <c r="W106" s="24">
        <f>IF(COUNT(N106)=0,"",VLOOKUP(N106,Pts!$A$2:$B$112,2,FALSE))</f>
      </c>
      <c r="X106" s="25">
        <f t="shared" si="4"/>
        <v>0</v>
      </c>
      <c r="Y106" s="25">
        <f>IF(COUNT(O106:W106)=Pts!$D$1,SUM(O106:W106)-SMALL(O106:W106,1),SUM(O106:W106)+Z106)</f>
        <v>0</v>
      </c>
      <c r="Z106" s="27"/>
    </row>
    <row r="107" spans="1:25" s="27" customFormat="1" ht="12.75" customHeight="1" hidden="1">
      <c r="A107" s="28" t="s">
        <v>340</v>
      </c>
      <c r="B107" s="16" t="s">
        <v>16</v>
      </c>
      <c r="C107" s="17" t="s">
        <v>205</v>
      </c>
      <c r="D107" s="18" t="s">
        <v>18</v>
      </c>
      <c r="E107" s="61" t="s">
        <v>206</v>
      </c>
      <c r="F107" s="19"/>
      <c r="G107" s="20"/>
      <c r="H107" s="21"/>
      <c r="I107" s="20"/>
      <c r="J107" s="21"/>
      <c r="K107" s="20"/>
      <c r="L107" s="21"/>
      <c r="M107" s="20"/>
      <c r="N107" s="101"/>
      <c r="O107" s="173">
        <f>IF(COUNT(F107)=0,"",VLOOKUP(F107,Pts!$A$2:$B$112,2,FALSE))</f>
      </c>
      <c r="P107" s="23">
        <f>IF(COUNT(G107)=0,"",VLOOKUP(G107,Pts!$A$2:$B$112,2,FALSE))</f>
      </c>
      <c r="Q107" s="24">
        <f>IF(COUNT(H107)=0,"",VLOOKUP(H107,Pts!$A$2:$B$112,2,FALSE))</f>
      </c>
      <c r="R107" s="23">
        <f>IF(COUNT(I107)=0,"",VLOOKUP(I107,Pts!$A$2:$B$112,2,FALSE))</f>
      </c>
      <c r="S107" s="24">
        <f>IF(COUNT(J107)=0,"",VLOOKUP(J107,Pts!$A$2:$B$112,2,FALSE))</f>
      </c>
      <c r="T107" s="23">
        <f>IF(COUNT(K107)=0,"",VLOOKUP(K107,Pts!$A$2:$B$112,2,FALSE))</f>
      </c>
      <c r="U107" s="24">
        <f>IF(COUNT(L107)=0,"",VLOOKUP(L107,Pts!$A$2:$B$112,2,FALSE))</f>
      </c>
      <c r="V107" s="23">
        <f>IF(COUNT(M107)=0,"",VLOOKUP(M107,Pts!$A$2:$B$112,2,FALSE))</f>
      </c>
      <c r="W107" s="24">
        <f>IF(COUNT(N107)=0,"",VLOOKUP(N107,Pts!$A$2:$B$112,2,FALSE))</f>
      </c>
      <c r="X107" s="25">
        <f aca="true" t="shared" si="5" ref="X107:X138">SUM(O107:W107)+Z107</f>
        <v>0</v>
      </c>
      <c r="Y107" s="25">
        <f>IF(COUNT(O107:W107)=Pts!$D$1,SUM(O107:W107)-SMALL(O107:W107,1),SUM(O107:W107)+Z107)</f>
        <v>0</v>
      </c>
    </row>
    <row r="108" spans="1:26" s="80" customFormat="1" ht="12.75" customHeight="1" hidden="1">
      <c r="A108" s="225" t="s">
        <v>337</v>
      </c>
      <c r="B108" s="237" t="s">
        <v>16</v>
      </c>
      <c r="C108" s="238" t="s">
        <v>344</v>
      </c>
      <c r="D108" s="239" t="s">
        <v>30</v>
      </c>
      <c r="E108" s="254" t="s">
        <v>36</v>
      </c>
      <c r="F108" s="19"/>
      <c r="G108" s="20"/>
      <c r="H108" s="21"/>
      <c r="I108" s="20"/>
      <c r="J108" s="21"/>
      <c r="K108" s="20"/>
      <c r="L108" s="21"/>
      <c r="M108" s="20"/>
      <c r="N108" s="101"/>
      <c r="O108" s="22">
        <f>IF(COUNT(F108)=0,"",VLOOKUP(F108,Pts!$A$2:$B$112,2,FALSE))</f>
      </c>
      <c r="P108" s="23">
        <f>IF(COUNT(G108)=0,"",VLOOKUP(G108,Pts!$A$2:$B$112,2,FALSE))</f>
      </c>
      <c r="Q108" s="24">
        <f>IF(COUNT(H108)=0,"",VLOOKUP(H108,Pts!$A$2:$B$112,2,FALSE))</f>
      </c>
      <c r="R108" s="23">
        <f>IF(COUNT(I108)=0,"",VLOOKUP(I108,Pts!$A$2:$B$112,2,FALSE))</f>
      </c>
      <c r="S108" s="24">
        <f>IF(COUNT(J108)=0,"",VLOOKUP(J108,Pts!$A$2:$B$112,2,FALSE))</f>
      </c>
      <c r="T108" s="23">
        <f>IF(COUNT(K108)=0,"",VLOOKUP(K108,Pts!$A$2:$B$112,2,FALSE))</f>
      </c>
      <c r="U108" s="24">
        <f>IF(COUNT(L108)=0,"",VLOOKUP(L108,Pts!$A$2:$B$112,2,FALSE))</f>
      </c>
      <c r="V108" s="23">
        <f>IF(COUNT(M108)=0,"",VLOOKUP(M108,Pts!$A$2:$B$112,2,FALSE))</f>
      </c>
      <c r="W108" s="24">
        <f>IF(COUNT(N108)=0,"",VLOOKUP(N108,Pts!$A$2:$B$112,2,FALSE))</f>
      </c>
      <c r="X108" s="25">
        <f t="shared" si="5"/>
        <v>0</v>
      </c>
      <c r="Y108" s="25">
        <f>IF(COUNT(O108:W108)=Pts!$D$1,SUM(O108:W108)-SMALL(O108:W108,1),SUM(O108:W108)+Z108)</f>
        <v>0</v>
      </c>
      <c r="Z108" s="27"/>
    </row>
    <row r="109" spans="1:25" s="27" customFormat="1" ht="12.75" customHeight="1" hidden="1">
      <c r="A109" s="28" t="s">
        <v>340</v>
      </c>
      <c r="B109" s="177" t="s">
        <v>16</v>
      </c>
      <c r="C109" s="35" t="s">
        <v>243</v>
      </c>
      <c r="D109" s="36" t="s">
        <v>244</v>
      </c>
      <c r="E109" s="327" t="s">
        <v>22</v>
      </c>
      <c r="F109" s="37"/>
      <c r="G109" s="38"/>
      <c r="H109" s="39"/>
      <c r="I109" s="38"/>
      <c r="J109" s="39"/>
      <c r="K109" s="38"/>
      <c r="L109" s="39"/>
      <c r="M109" s="38"/>
      <c r="N109" s="103"/>
      <c r="O109" s="173">
        <f>IF(COUNT(F109)=0,"",VLOOKUP(F109,Pts!$A$2:$B$112,2,FALSE))</f>
      </c>
      <c r="P109" s="23">
        <f>IF(COUNT(G109)=0,"",VLOOKUP(G109,Pts!$A$2:$B$112,2,FALSE))</f>
      </c>
      <c r="Q109" s="24">
        <f>IF(COUNT(H109)=0,"",VLOOKUP(H109,Pts!$A$2:$B$112,2,FALSE))</f>
      </c>
      <c r="R109" s="23">
        <f>IF(COUNT(I109)=0,"",VLOOKUP(I109,Pts!$A$2:$B$112,2,FALSE))</f>
      </c>
      <c r="S109" s="24">
        <f>IF(COUNT(J109)=0,"",VLOOKUP(J109,Pts!$A$2:$B$112,2,FALSE))</f>
      </c>
      <c r="T109" s="23">
        <f>IF(COUNT(K109)=0,"",VLOOKUP(K109,Pts!$A$2:$B$112,2,FALSE))</f>
      </c>
      <c r="U109" s="24">
        <f>IF(COUNT(L109)=0,"",VLOOKUP(L109,Pts!$A$2:$B$112,2,FALSE))</f>
      </c>
      <c r="V109" s="23">
        <f>IF(COUNT(M109)=0,"",VLOOKUP(M109,Pts!$A$2:$B$112,2,FALSE))</f>
      </c>
      <c r="W109" s="24">
        <f>IF(COUNT(N109)=0,"",VLOOKUP(N109,Pts!$A$2:$B$112,2,FALSE))</f>
      </c>
      <c r="X109" s="25">
        <f t="shared" si="5"/>
        <v>0</v>
      </c>
      <c r="Y109" s="25">
        <f>IF(COUNT(O109:W109)=Pts!$D$1,SUM(O109:W109)-SMALL(O109:W109,1),SUM(O109:W109)+Z109)</f>
        <v>0</v>
      </c>
    </row>
    <row r="110" spans="1:26" s="80" customFormat="1" ht="12.75" customHeight="1" hidden="1">
      <c r="A110" s="70" t="s">
        <v>340</v>
      </c>
      <c r="B110" s="71"/>
      <c r="C110" s="72" t="s">
        <v>381</v>
      </c>
      <c r="D110" s="73" t="s">
        <v>68</v>
      </c>
      <c r="E110" s="46" t="s">
        <v>380</v>
      </c>
      <c r="F110" s="19"/>
      <c r="G110" s="20"/>
      <c r="H110" s="21"/>
      <c r="I110" s="20"/>
      <c r="J110" s="21"/>
      <c r="K110" s="20"/>
      <c r="L110" s="21"/>
      <c r="M110" s="20"/>
      <c r="N110" s="101"/>
      <c r="O110" s="173">
        <f>IF(COUNT(F110)=0,"",VLOOKUP(F110,Pts!$A$2:$B$112,2,FALSE))</f>
      </c>
      <c r="P110" s="23">
        <f>IF(COUNT(G110)=0,"",VLOOKUP(G110,Pts!$A$2:$B$112,2,FALSE))</f>
      </c>
      <c r="Q110" s="24">
        <f>IF(COUNT(H110)=0,"",VLOOKUP(H110,Pts!$A$2:$B$112,2,FALSE))</f>
      </c>
      <c r="R110" s="23">
        <f>IF(COUNT(I110)=0,"",VLOOKUP(I110,Pts!$A$2:$B$112,2,FALSE))</f>
      </c>
      <c r="S110" s="24">
        <f>IF(COUNT(J110)=0,"",VLOOKUP(J110,Pts!$A$2:$B$112,2,FALSE))</f>
      </c>
      <c r="T110" s="23">
        <f>IF(COUNT(K110)=0,"",VLOOKUP(K110,Pts!$A$2:$B$112,2,FALSE))</f>
      </c>
      <c r="U110" s="24">
        <f>IF(COUNT(L110)=0,"",VLOOKUP(L110,Pts!$A$2:$B$112,2,FALSE))</f>
      </c>
      <c r="V110" s="23">
        <f>IF(COUNT(M110)=0,"",VLOOKUP(M110,Pts!$A$2:$B$112,2,FALSE))</f>
      </c>
      <c r="W110" s="24">
        <f>IF(COUNT(N110)=0,"",VLOOKUP(N110,Pts!$A$2:$B$112,2,FALSE))</f>
      </c>
      <c r="X110" s="25">
        <f t="shared" si="5"/>
        <v>0</v>
      </c>
      <c r="Y110" s="25">
        <f>IF(COUNT(O110:W110)=Pts!$D$1,SUM(O110:W110)-SMALL(O110:W110,1),SUM(O110:W110)+Z110)</f>
        <v>0</v>
      </c>
      <c r="Z110" s="27"/>
    </row>
    <row r="111" spans="1:26" s="80" customFormat="1" ht="12.75" customHeight="1" hidden="1">
      <c r="A111" s="70" t="s">
        <v>337</v>
      </c>
      <c r="B111" s="71"/>
      <c r="C111" s="72" t="s">
        <v>147</v>
      </c>
      <c r="D111" s="73" t="s">
        <v>78</v>
      </c>
      <c r="E111" s="58" t="s">
        <v>148</v>
      </c>
      <c r="F111" s="19"/>
      <c r="G111" s="20"/>
      <c r="H111" s="21"/>
      <c r="I111" s="20"/>
      <c r="J111" s="21"/>
      <c r="K111" s="20"/>
      <c r="L111" s="21"/>
      <c r="M111" s="20"/>
      <c r="N111" s="101"/>
      <c r="O111" s="22">
        <f>IF(COUNT(F111)=0,"",VLOOKUP(F111,Pts!$A$2:$B$112,2,FALSE))</f>
      </c>
      <c r="P111" s="23">
        <f>IF(COUNT(G111)=0,"",VLOOKUP(G111,Pts!$A$2:$B$112,2,FALSE))</f>
      </c>
      <c r="Q111" s="24">
        <f>IF(COUNT(H111)=0,"",VLOOKUP(H111,Pts!$A$2:$B$112,2,FALSE))</f>
      </c>
      <c r="R111" s="23">
        <f>IF(COUNT(I111)=0,"",VLOOKUP(I111,Pts!$A$2:$B$112,2,FALSE))</f>
      </c>
      <c r="S111" s="24">
        <f>IF(COUNT(J111)=0,"",VLOOKUP(J111,Pts!$A$2:$B$112,2,FALSE))</f>
      </c>
      <c r="T111" s="23">
        <f>IF(COUNT(K111)=0,"",VLOOKUP(K111,Pts!$A$2:$B$112,2,FALSE))</f>
      </c>
      <c r="U111" s="24">
        <f>IF(COUNT(L111)=0,"",VLOOKUP(L111,Pts!$A$2:$B$112,2,FALSE))</f>
      </c>
      <c r="V111" s="23">
        <f>IF(COUNT(M111)=0,"",VLOOKUP(M111,Pts!$A$2:$B$112,2,FALSE))</f>
      </c>
      <c r="W111" s="24">
        <f>IF(COUNT(N111)=0,"",VLOOKUP(N111,Pts!$A$2:$B$112,2,FALSE))</f>
      </c>
      <c r="X111" s="25">
        <f t="shared" si="5"/>
        <v>0</v>
      </c>
      <c r="Y111" s="25">
        <f>IF(COUNT(O111:W111)=Pts!$D$1,SUM(O111:W111)-SMALL(O111:W111,1),SUM(O111:W111)+Z111)</f>
        <v>0</v>
      </c>
      <c r="Z111" s="27"/>
    </row>
    <row r="112" spans="1:26" s="27" customFormat="1" ht="12.75" customHeight="1" hidden="1">
      <c r="A112" s="28" t="s">
        <v>180</v>
      </c>
      <c r="B112" s="33" t="s">
        <v>136</v>
      </c>
      <c r="C112" s="31" t="s">
        <v>23</v>
      </c>
      <c r="D112" s="32" t="s">
        <v>42</v>
      </c>
      <c r="E112" s="99" t="s">
        <v>5</v>
      </c>
      <c r="F112" s="19"/>
      <c r="G112" s="20"/>
      <c r="H112" s="21"/>
      <c r="I112" s="20"/>
      <c r="J112" s="21"/>
      <c r="K112" s="20"/>
      <c r="L112" s="21"/>
      <c r="M112" s="20"/>
      <c r="N112" s="101"/>
      <c r="O112" s="173">
        <f>IF(COUNT(F112)=0,"",VLOOKUP(F112,Pts!$A$2:$B$112,2,FALSE))</f>
      </c>
      <c r="P112" s="23">
        <f>IF(COUNT(G112)=0,"",VLOOKUP(G112,Pts!$A$2:$B$112,2,FALSE))</f>
      </c>
      <c r="Q112" s="24">
        <f>IF(COUNT(H112)=0,"",VLOOKUP(H112,Pts!$A$2:$B$112,2,FALSE))</f>
      </c>
      <c r="R112" s="23">
        <f>IF(COUNT(I112)=0,"",VLOOKUP(I112,Pts!$A$2:$B$112,2,FALSE))</f>
      </c>
      <c r="S112" s="24">
        <f>IF(COUNT(J112)=0,"",VLOOKUP(J112,Pts!$A$2:$B$112,2,FALSE))</f>
      </c>
      <c r="T112" s="23">
        <f>IF(COUNT(K112)=0,"",VLOOKUP(K112,Pts!$A$2:$B$112,2,FALSE))</f>
      </c>
      <c r="U112" s="24">
        <f>IF(COUNT(L112)=0,"",VLOOKUP(L112,Pts!$A$2:$B$112,2,FALSE))</f>
      </c>
      <c r="V112" s="23">
        <f>IF(COUNT(M112)=0,"",VLOOKUP(M112,Pts!$A$2:$B$112,2,FALSE))</f>
      </c>
      <c r="W112" s="24">
        <f>IF(COUNT(N112)=0,"",VLOOKUP(N112,Pts!$A$2:$B$112,2,FALSE))</f>
      </c>
      <c r="X112" s="25">
        <f t="shared" si="5"/>
        <v>0</v>
      </c>
      <c r="Y112" s="25">
        <f>IF(COUNT(O112:W112)=Pts!$D$1,SUM(O112:W112)-SMALL(O112:W112,1),SUM(O112:W112)+Z112)</f>
        <v>0</v>
      </c>
      <c r="Z112" s="204"/>
    </row>
    <row r="113" spans="1:25" s="27" customFormat="1" ht="12.75" customHeight="1" hidden="1">
      <c r="A113" s="28" t="s">
        <v>337</v>
      </c>
      <c r="B113" s="16" t="s">
        <v>16</v>
      </c>
      <c r="C113" s="17" t="s">
        <v>98</v>
      </c>
      <c r="D113" s="18" t="s">
        <v>25</v>
      </c>
      <c r="E113" s="26" t="s">
        <v>8</v>
      </c>
      <c r="F113" s="19"/>
      <c r="G113" s="20"/>
      <c r="H113" s="21"/>
      <c r="I113" s="20"/>
      <c r="J113" s="21"/>
      <c r="K113" s="20"/>
      <c r="L113" s="21"/>
      <c r="M113" s="20"/>
      <c r="N113" s="101"/>
      <c r="O113" s="22">
        <f>IF(COUNT(F113)=0,"",VLOOKUP(F113,Pts!$A$2:$B$112,2,FALSE))</f>
      </c>
      <c r="P113" s="23">
        <f>IF(COUNT(G113)=0,"",VLOOKUP(G113,Pts!$A$2:$B$112,2,FALSE))</f>
      </c>
      <c r="Q113" s="24">
        <f>IF(COUNT(H113)=0,"",VLOOKUP(H113,Pts!$A$2:$B$112,2,FALSE))</f>
      </c>
      <c r="R113" s="23">
        <f>IF(COUNT(I113)=0,"",VLOOKUP(I113,Pts!$A$2:$B$112,2,FALSE))</f>
      </c>
      <c r="S113" s="24">
        <f>IF(COUNT(J113)=0,"",VLOOKUP(J113,Pts!$A$2:$B$112,2,FALSE))</f>
      </c>
      <c r="T113" s="23">
        <f>IF(COUNT(K113)=0,"",VLOOKUP(K113,Pts!$A$2:$B$112,2,FALSE))</f>
      </c>
      <c r="U113" s="24">
        <f>IF(COUNT(L113)=0,"",VLOOKUP(L113,Pts!$A$2:$B$112,2,FALSE))</f>
      </c>
      <c r="V113" s="23">
        <f>IF(COUNT(M113)=0,"",VLOOKUP(M113,Pts!$A$2:$B$112,2,FALSE))</f>
      </c>
      <c r="W113" s="24">
        <f>IF(COUNT(N113)=0,"",VLOOKUP(N113,Pts!$A$2:$B$112,2,FALSE))</f>
      </c>
      <c r="X113" s="25">
        <f t="shared" si="5"/>
        <v>0</v>
      </c>
      <c r="Y113" s="25">
        <f>IF(COUNT(O113:W113)=Pts!$D$1,SUM(O113:W113)-SMALL(O113:W113,1),SUM(O113:W113)+Z113)</f>
        <v>0</v>
      </c>
    </row>
    <row r="114" spans="1:26" s="27" customFormat="1" ht="12.75" customHeight="1" hidden="1">
      <c r="A114" s="28" t="s">
        <v>337</v>
      </c>
      <c r="B114" s="77"/>
      <c r="C114" s="78" t="s">
        <v>480</v>
      </c>
      <c r="D114" s="79" t="s">
        <v>63</v>
      </c>
      <c r="E114" s="46" t="s">
        <v>28</v>
      </c>
      <c r="F114" s="19"/>
      <c r="G114" s="20"/>
      <c r="H114" s="21"/>
      <c r="I114" s="20"/>
      <c r="J114" s="21"/>
      <c r="K114" s="20"/>
      <c r="L114" s="21"/>
      <c r="M114" s="20"/>
      <c r="N114" s="101"/>
      <c r="O114" s="173">
        <f>IF(COUNT(F114)=0,"",VLOOKUP(F114,Pts!$A$2:$B$112,2,FALSE))</f>
      </c>
      <c r="P114" s="23">
        <f>IF(COUNT(G114)=0,"",VLOOKUP(G114,Pts!$A$2:$B$112,2,FALSE))</f>
      </c>
      <c r="Q114" s="24">
        <f>IF(COUNT(H114)=0,"",VLOOKUP(H114,Pts!$A$2:$B$112,2,FALSE))</f>
      </c>
      <c r="R114" s="23">
        <f>IF(COUNT(I114)=0,"",VLOOKUP(I114,Pts!$A$2:$B$112,2,FALSE))</f>
      </c>
      <c r="S114" s="24">
        <f>IF(COUNT(J114)=0,"",VLOOKUP(J114,Pts!$A$2:$B$112,2,FALSE))</f>
      </c>
      <c r="T114" s="23">
        <f>IF(COUNT(K114)=0,"",VLOOKUP(K114,Pts!$A$2:$B$112,2,FALSE))</f>
      </c>
      <c r="U114" s="24">
        <f>IF(COUNT(L114)=0,"",VLOOKUP(L114,Pts!$A$2:$B$112,2,FALSE))</f>
      </c>
      <c r="V114" s="23">
        <f>IF(COUNT(M114)=0,"",VLOOKUP(M114,Pts!$A$2:$B$112,2,FALSE))</f>
      </c>
      <c r="W114" s="24">
        <f>IF(COUNT(N114)=0,"",VLOOKUP(N114,Pts!$A$2:$B$112,2,FALSE))</f>
      </c>
      <c r="X114" s="25">
        <f t="shared" si="5"/>
        <v>0</v>
      </c>
      <c r="Y114" s="25">
        <f>IF(COUNT(O114:W114)=Pts!$D$1,SUM(O114:W114)-SMALL(O114:W114,1),SUM(O114:W114)+Z114)</f>
        <v>0</v>
      </c>
      <c r="Z114" s="204"/>
    </row>
    <row r="115" spans="1:25" s="27" customFormat="1" ht="12.75" customHeight="1" hidden="1">
      <c r="A115" s="70" t="s">
        <v>337</v>
      </c>
      <c r="B115" s="16" t="s">
        <v>16</v>
      </c>
      <c r="C115" s="51" t="s">
        <v>37</v>
      </c>
      <c r="D115" s="52" t="s">
        <v>38</v>
      </c>
      <c r="E115" s="46" t="s">
        <v>26</v>
      </c>
      <c r="F115" s="19"/>
      <c r="G115" s="20"/>
      <c r="H115" s="21"/>
      <c r="I115" s="20"/>
      <c r="J115" s="21"/>
      <c r="K115" s="20"/>
      <c r="L115" s="21"/>
      <c r="M115" s="20"/>
      <c r="N115" s="101"/>
      <c r="O115" s="22">
        <f>IF(COUNT(F115)=0,"",VLOOKUP(F115,Pts!$A$2:$B$112,2,FALSE))</f>
      </c>
      <c r="P115" s="23">
        <f>IF(COUNT(G115)=0,"",VLOOKUP(G115,Pts!$A$2:$B$112,2,FALSE))</f>
      </c>
      <c r="Q115" s="24">
        <f>IF(COUNT(H115)=0,"",VLOOKUP(H115,Pts!$A$2:$B$112,2,FALSE))</f>
      </c>
      <c r="R115" s="23">
        <f>IF(COUNT(I115)=0,"",VLOOKUP(I115,Pts!$A$2:$B$112,2,FALSE))</f>
      </c>
      <c r="S115" s="24">
        <f>IF(COUNT(J115)=0,"",VLOOKUP(J115,Pts!$A$2:$B$112,2,FALSE))</f>
      </c>
      <c r="T115" s="23">
        <f>IF(COUNT(K115)=0,"",VLOOKUP(K115,Pts!$A$2:$B$112,2,FALSE))</f>
      </c>
      <c r="U115" s="24">
        <f>IF(COUNT(L115)=0,"",VLOOKUP(L115,Pts!$A$2:$B$112,2,FALSE))</f>
      </c>
      <c r="V115" s="23">
        <f>IF(COUNT(M115)=0,"",VLOOKUP(M115,Pts!$A$2:$B$112,2,FALSE))</f>
      </c>
      <c r="W115" s="24">
        <f>IF(COUNT(N115)=0,"",VLOOKUP(N115,Pts!$A$2:$B$112,2,FALSE))</f>
      </c>
      <c r="X115" s="25">
        <f t="shared" si="5"/>
        <v>0</v>
      </c>
      <c r="Y115" s="25">
        <f>IF(COUNT(O115:W115)=Pts!$D$1,SUM(O115:W115)-SMALL(O115:W115,1),SUM(O115:W115)+Z115)</f>
        <v>0</v>
      </c>
    </row>
    <row r="116" spans="1:25" s="27" customFormat="1" ht="12.75" customHeight="1" hidden="1">
      <c r="A116" s="28" t="s">
        <v>340</v>
      </c>
      <c r="B116" s="33"/>
      <c r="C116" s="31" t="s">
        <v>71</v>
      </c>
      <c r="D116" s="32" t="s">
        <v>72</v>
      </c>
      <c r="E116" s="61" t="s">
        <v>73</v>
      </c>
      <c r="F116" s="19"/>
      <c r="G116" s="20"/>
      <c r="H116" s="21"/>
      <c r="I116" s="20"/>
      <c r="J116" s="21"/>
      <c r="K116" s="20"/>
      <c r="L116" s="21"/>
      <c r="M116" s="20"/>
      <c r="N116" s="101"/>
      <c r="O116" s="173">
        <f>IF(COUNT(F116)=0,"",VLOOKUP(F116,Pts!$A$2:$B$112,2,FALSE))</f>
      </c>
      <c r="P116" s="23">
        <f>IF(COUNT(G116)=0,"",VLOOKUP(G116,Pts!$A$2:$B$112,2,FALSE))</f>
      </c>
      <c r="Q116" s="24">
        <f>IF(COUNT(H116)=0,"",VLOOKUP(H116,Pts!$A$2:$B$112,2,FALSE))</f>
      </c>
      <c r="R116" s="23">
        <f>IF(COUNT(I116)=0,"",VLOOKUP(I116,Pts!$A$2:$B$112,2,FALSE))</f>
      </c>
      <c r="S116" s="24">
        <f>IF(COUNT(J116)=0,"",VLOOKUP(J116,Pts!$A$2:$B$112,2,FALSE))</f>
      </c>
      <c r="T116" s="23">
        <f>IF(COUNT(K116)=0,"",VLOOKUP(K116,Pts!$A$2:$B$112,2,FALSE))</f>
      </c>
      <c r="U116" s="24">
        <f>IF(COUNT(L116)=0,"",VLOOKUP(L116,Pts!$A$2:$B$112,2,FALSE))</f>
      </c>
      <c r="V116" s="23">
        <f>IF(COUNT(M116)=0,"",VLOOKUP(M116,Pts!$A$2:$B$112,2,FALSE))</f>
      </c>
      <c r="W116" s="24">
        <f>IF(COUNT(N116)=0,"",VLOOKUP(N116,Pts!$A$2:$B$112,2,FALSE))</f>
      </c>
      <c r="X116" s="25">
        <f t="shared" si="5"/>
        <v>0</v>
      </c>
      <c r="Y116" s="25">
        <f>IF(COUNT(O116:W116)=Pts!$D$1,SUM(O116:W116)-SMALL(O116:W116,1),SUM(O116:W116)+Z116)</f>
        <v>0</v>
      </c>
    </row>
    <row r="117" spans="1:26" s="80" customFormat="1" ht="12.75" customHeight="1" hidden="1">
      <c r="A117" s="28" t="s">
        <v>337</v>
      </c>
      <c r="B117" s="48" t="s">
        <v>16</v>
      </c>
      <c r="C117" s="49" t="s">
        <v>477</v>
      </c>
      <c r="D117" s="50" t="s">
        <v>128</v>
      </c>
      <c r="E117" s="46" t="s">
        <v>434</v>
      </c>
      <c r="F117" s="19"/>
      <c r="G117" s="20"/>
      <c r="H117" s="21"/>
      <c r="I117" s="20"/>
      <c r="J117" s="21"/>
      <c r="K117" s="20"/>
      <c r="L117" s="21"/>
      <c r="M117" s="20"/>
      <c r="N117" s="101"/>
      <c r="O117" s="173">
        <f>IF(COUNT(F117)=0,"",VLOOKUP(F117,Pts!$A$2:$B$112,2,FALSE))</f>
      </c>
      <c r="P117" s="23">
        <f>IF(COUNT(G117)=0,"",VLOOKUP(G117,Pts!$A$2:$B$112,2,FALSE))</f>
      </c>
      <c r="Q117" s="24">
        <f>IF(COUNT(H117)=0,"",VLOOKUP(H117,Pts!$A$2:$B$112,2,FALSE))</f>
      </c>
      <c r="R117" s="23">
        <f>IF(COUNT(I117)=0,"",VLOOKUP(I117,Pts!$A$2:$B$112,2,FALSE))</f>
      </c>
      <c r="S117" s="24">
        <f>IF(COUNT(J117)=0,"",VLOOKUP(J117,Pts!$A$2:$B$112,2,FALSE))</f>
      </c>
      <c r="T117" s="23">
        <f>IF(COUNT(K117)=0,"",VLOOKUP(K117,Pts!$A$2:$B$112,2,FALSE))</f>
      </c>
      <c r="U117" s="24">
        <f>IF(COUNT(L117)=0,"",VLOOKUP(L117,Pts!$A$2:$B$112,2,FALSE))</f>
      </c>
      <c r="V117" s="23">
        <f>IF(COUNT(M117)=0,"",VLOOKUP(M117,Pts!$A$2:$B$112,2,FALSE))</f>
      </c>
      <c r="W117" s="24">
        <f>IF(COUNT(N117)=0,"",VLOOKUP(N117,Pts!$A$2:$B$112,2,FALSE))</f>
      </c>
      <c r="X117" s="25">
        <f t="shared" si="5"/>
        <v>0</v>
      </c>
      <c r="Y117" s="25">
        <f>IF(COUNT(O117:W117)=Pts!$D$1,SUM(O117:W117)-SMALL(O117:W117,1),SUM(O117:W117)+Z117)</f>
        <v>0</v>
      </c>
      <c r="Z117" s="27"/>
    </row>
    <row r="118" spans="1:25" s="27" customFormat="1" ht="12.75" customHeight="1" hidden="1">
      <c r="A118" s="70" t="s">
        <v>337</v>
      </c>
      <c r="B118" s="48"/>
      <c r="C118" s="49" t="s">
        <v>242</v>
      </c>
      <c r="D118" s="50" t="s">
        <v>110</v>
      </c>
      <c r="E118" s="46" t="s">
        <v>53</v>
      </c>
      <c r="F118" s="19"/>
      <c r="G118" s="20"/>
      <c r="H118" s="21"/>
      <c r="I118" s="20"/>
      <c r="J118" s="21"/>
      <c r="K118" s="20"/>
      <c r="L118" s="21"/>
      <c r="M118" s="20"/>
      <c r="N118" s="101"/>
      <c r="O118" s="22">
        <f>IF(COUNT(F118)=0,"",VLOOKUP(F118,Pts!$A$2:$B$112,2,FALSE))</f>
      </c>
      <c r="P118" s="23">
        <f>IF(COUNT(G118)=0,"",VLOOKUP(G118,Pts!$A$2:$B$112,2,FALSE))</f>
      </c>
      <c r="Q118" s="24">
        <f>IF(COUNT(H118)=0,"",VLOOKUP(H118,Pts!$A$2:$B$112,2,FALSE))</f>
      </c>
      <c r="R118" s="23">
        <f>IF(COUNT(I118)=0,"",VLOOKUP(I118,Pts!$A$2:$B$112,2,FALSE))</f>
      </c>
      <c r="S118" s="24">
        <f>IF(COUNT(J118)=0,"",VLOOKUP(J118,Pts!$A$2:$B$112,2,FALSE))</f>
      </c>
      <c r="T118" s="23">
        <f>IF(COUNT(K118)=0,"",VLOOKUP(K118,Pts!$A$2:$B$112,2,FALSE))</f>
      </c>
      <c r="U118" s="24">
        <f>IF(COUNT(L118)=0,"",VLOOKUP(L118,Pts!$A$2:$B$112,2,FALSE))</f>
      </c>
      <c r="V118" s="23">
        <f>IF(COUNT(M118)=0,"",VLOOKUP(M118,Pts!$A$2:$B$112,2,FALSE))</f>
      </c>
      <c r="W118" s="24">
        <f>IF(COUNT(N118)=0,"",VLOOKUP(N118,Pts!$A$2:$B$112,2,FALSE))</f>
      </c>
      <c r="X118" s="25">
        <f t="shared" si="5"/>
        <v>0</v>
      </c>
      <c r="Y118" s="25">
        <f>IF(COUNT(O118:W118)=Pts!$D$1,SUM(O118:W118)-SMALL(O118:W118,1),SUM(O118:W118)+Z118)</f>
        <v>0</v>
      </c>
    </row>
    <row r="119" spans="1:25" s="27" customFormat="1" ht="12.75" customHeight="1" hidden="1">
      <c r="A119" s="141" t="s">
        <v>340</v>
      </c>
      <c r="B119" s="74"/>
      <c r="C119" s="75" t="s">
        <v>151</v>
      </c>
      <c r="D119" s="76" t="s">
        <v>34</v>
      </c>
      <c r="E119" s="46" t="s">
        <v>148</v>
      </c>
      <c r="F119" s="19"/>
      <c r="G119" s="20"/>
      <c r="H119" s="21"/>
      <c r="I119" s="20"/>
      <c r="J119" s="21"/>
      <c r="K119" s="20"/>
      <c r="L119" s="21"/>
      <c r="M119" s="20"/>
      <c r="N119" s="101"/>
      <c r="O119" s="173">
        <f>IF(COUNT(F119)=0,"",VLOOKUP(F119,Pts!$A$2:$B$112,2,FALSE))</f>
      </c>
      <c r="P119" s="23">
        <f>IF(COUNT(G119)=0,"",VLOOKUP(G119,Pts!$A$2:$B$112,2,FALSE))</f>
      </c>
      <c r="Q119" s="24">
        <f>IF(COUNT(H119)=0,"",VLOOKUP(H119,Pts!$A$2:$B$112,2,FALSE))</f>
      </c>
      <c r="R119" s="23">
        <f>IF(COUNT(I119)=0,"",VLOOKUP(I119,Pts!$A$2:$B$112,2,FALSE))</f>
      </c>
      <c r="S119" s="24">
        <f>IF(COUNT(J119)=0,"",VLOOKUP(J119,Pts!$A$2:$B$112,2,FALSE))</f>
      </c>
      <c r="T119" s="23">
        <f>IF(COUNT(K119)=0,"",VLOOKUP(K119,Pts!$A$2:$B$112,2,FALSE))</f>
      </c>
      <c r="U119" s="24">
        <f>IF(COUNT(L119)=0,"",VLOOKUP(L119,Pts!$A$2:$B$112,2,FALSE))</f>
      </c>
      <c r="V119" s="23">
        <f>IF(COUNT(M119)=0,"",VLOOKUP(M119,Pts!$A$2:$B$112,2,FALSE))</f>
      </c>
      <c r="W119" s="24">
        <f>IF(COUNT(N119)=0,"",VLOOKUP(N119,Pts!$A$2:$B$112,2,FALSE))</f>
      </c>
      <c r="X119" s="25">
        <f t="shared" si="5"/>
        <v>0</v>
      </c>
      <c r="Y119" s="25">
        <f>IF(COUNT(O119:W119)=Pts!$D$1,SUM(O119:W119)-SMALL(O119:W119,1),SUM(O119:W119)+Z119)</f>
        <v>0</v>
      </c>
    </row>
    <row r="120" spans="1:26" s="27" customFormat="1" ht="12.75" customHeight="1" hidden="1">
      <c r="A120" s="28"/>
      <c r="B120" s="30" t="s">
        <v>16</v>
      </c>
      <c r="C120" s="17" t="s">
        <v>238</v>
      </c>
      <c r="D120" s="18" t="s">
        <v>45</v>
      </c>
      <c r="E120" s="61" t="s">
        <v>5</v>
      </c>
      <c r="F120" s="19"/>
      <c r="G120" s="20"/>
      <c r="H120" s="21"/>
      <c r="I120" s="20"/>
      <c r="J120" s="21"/>
      <c r="K120" s="20"/>
      <c r="L120" s="21"/>
      <c r="M120" s="20"/>
      <c r="N120" s="101"/>
      <c r="O120" s="22">
        <f>IF(COUNT(F120)=0,"",VLOOKUP(F120,Pts!$A$2:$B$112,2,FALSE))</f>
      </c>
      <c r="P120" s="23">
        <f>IF(COUNT(G120)=0,"",VLOOKUP(G120,Pts!$A$2:$B$112,2,FALSE))</f>
      </c>
      <c r="Q120" s="24">
        <f>IF(COUNT(H120)=0,"",VLOOKUP(H120,Pts!$A$2:$B$112,2,FALSE))</f>
      </c>
      <c r="R120" s="23">
        <f>IF(COUNT(I120)=0,"",VLOOKUP(I120,Pts!$A$2:$B$112,2,FALSE))</f>
      </c>
      <c r="S120" s="24">
        <f>IF(COUNT(J120)=0,"",VLOOKUP(J120,Pts!$A$2:$B$112,2,FALSE))</f>
      </c>
      <c r="T120" s="23">
        <f>IF(COUNT(K120)=0,"",VLOOKUP(K120,Pts!$A$2:$B$112,2,FALSE))</f>
      </c>
      <c r="U120" s="24">
        <f>IF(COUNT(L120)=0,"",VLOOKUP(L120,Pts!$A$2:$B$112,2,FALSE))</f>
      </c>
      <c r="V120" s="23">
        <f>IF(COUNT(M120)=0,"",VLOOKUP(M120,Pts!$A$2:$B$112,2,FALSE))</f>
      </c>
      <c r="W120" s="24">
        <f>IF(COUNT(N120)=0,"",VLOOKUP(N120,Pts!$A$2:$B$112,2,FALSE))</f>
      </c>
      <c r="X120" s="25">
        <f t="shared" si="5"/>
        <v>0</v>
      </c>
      <c r="Y120" s="25">
        <f>IF(COUNT(O120:W120)=Pts!$D$1,SUM(O120:W120)-SMALL(O120:W120,1),SUM(O120:W120)+Z120)</f>
        <v>0</v>
      </c>
      <c r="Z120" s="204"/>
    </row>
    <row r="121" spans="1:25" s="27" customFormat="1" ht="12.75" customHeight="1" hidden="1">
      <c r="A121" s="28" t="s">
        <v>340</v>
      </c>
      <c r="B121" s="33"/>
      <c r="C121" s="31" t="s">
        <v>223</v>
      </c>
      <c r="D121" s="32" t="s">
        <v>224</v>
      </c>
      <c r="E121" s="58" t="s">
        <v>28</v>
      </c>
      <c r="F121" s="19"/>
      <c r="G121" s="20"/>
      <c r="H121" s="21"/>
      <c r="I121" s="20"/>
      <c r="J121" s="21"/>
      <c r="K121" s="20"/>
      <c r="L121" s="21"/>
      <c r="M121" s="20"/>
      <c r="N121" s="101"/>
      <c r="O121" s="173">
        <f>IF(COUNT(F121)=0,"",VLOOKUP(F121,Pts!$A$2:$B$112,2,FALSE))</f>
      </c>
      <c r="P121" s="23">
        <f>IF(COUNT(G121)=0,"",VLOOKUP(G121,Pts!$A$2:$B$112,2,FALSE))</f>
      </c>
      <c r="Q121" s="24">
        <f>IF(COUNT(H121)=0,"",VLOOKUP(H121,Pts!$A$2:$B$112,2,FALSE))</f>
      </c>
      <c r="R121" s="23">
        <f>IF(COUNT(I121)=0,"",VLOOKUP(I121,Pts!$A$2:$B$112,2,FALSE))</f>
      </c>
      <c r="S121" s="24">
        <f>IF(COUNT(J121)=0,"",VLOOKUP(J121,Pts!$A$2:$B$112,2,FALSE))</f>
      </c>
      <c r="T121" s="23">
        <f>IF(COUNT(K121)=0,"",VLOOKUP(K121,Pts!$A$2:$B$112,2,FALSE))</f>
      </c>
      <c r="U121" s="24">
        <f>IF(COUNT(L121)=0,"",VLOOKUP(L121,Pts!$A$2:$B$112,2,FALSE))</f>
      </c>
      <c r="V121" s="23">
        <f>IF(COUNT(M121)=0,"",VLOOKUP(M121,Pts!$A$2:$B$112,2,FALSE))</f>
      </c>
      <c r="W121" s="24">
        <f>IF(COUNT(N121)=0,"",VLOOKUP(N121,Pts!$A$2:$B$112,2,FALSE))</f>
      </c>
      <c r="X121" s="25">
        <f t="shared" si="5"/>
        <v>0</v>
      </c>
      <c r="Y121" s="25">
        <f>IF(COUNT(O121:W121)=Pts!$D$1,SUM(O121:W121)-SMALL(O121:W121,1),SUM(O121:W121)+Z121)</f>
        <v>0</v>
      </c>
    </row>
    <row r="122" spans="1:25" s="27" customFormat="1" ht="12.75" customHeight="1" hidden="1">
      <c r="A122" s="28" t="s">
        <v>340</v>
      </c>
      <c r="B122" s="16"/>
      <c r="C122" s="51" t="s">
        <v>145</v>
      </c>
      <c r="D122" s="52" t="s">
        <v>146</v>
      </c>
      <c r="E122" s="46" t="s">
        <v>28</v>
      </c>
      <c r="F122" s="19"/>
      <c r="G122" s="20"/>
      <c r="H122" s="21"/>
      <c r="I122" s="20"/>
      <c r="J122" s="21"/>
      <c r="K122" s="20"/>
      <c r="L122" s="21"/>
      <c r="M122" s="20"/>
      <c r="N122" s="101"/>
      <c r="O122" s="173">
        <f>IF(COUNT(F122)=0,"",VLOOKUP(F122,Pts!$A$2:$B$112,2,FALSE))</f>
      </c>
      <c r="P122" s="23">
        <f>IF(COUNT(G122)=0,"",VLOOKUP(G122,Pts!$A$2:$B$112,2,FALSE))</f>
      </c>
      <c r="Q122" s="24">
        <f>IF(COUNT(H122)=0,"",VLOOKUP(H122,Pts!$A$2:$B$112,2,FALSE))</f>
      </c>
      <c r="R122" s="23">
        <f>IF(COUNT(I122)=0,"",VLOOKUP(I122,Pts!$A$2:$B$112,2,FALSE))</f>
      </c>
      <c r="S122" s="24">
        <f>IF(COUNT(J122)=0,"",VLOOKUP(J122,Pts!$A$2:$B$112,2,FALSE))</f>
      </c>
      <c r="T122" s="23">
        <f>IF(COUNT(K122)=0,"",VLOOKUP(K122,Pts!$A$2:$B$112,2,FALSE))</f>
      </c>
      <c r="U122" s="24">
        <f>IF(COUNT(L122)=0,"",VLOOKUP(L122,Pts!$A$2:$B$112,2,FALSE))</f>
      </c>
      <c r="V122" s="23">
        <f>IF(COUNT(M122)=0,"",VLOOKUP(M122,Pts!$A$2:$B$112,2,FALSE))</f>
      </c>
      <c r="W122" s="24">
        <f>IF(COUNT(N122)=0,"",VLOOKUP(N122,Pts!$A$2:$B$112,2,FALSE))</f>
      </c>
      <c r="X122" s="25">
        <f t="shared" si="5"/>
        <v>0</v>
      </c>
      <c r="Y122" s="25">
        <f>IF(COUNT(O122:W122)=Pts!$D$1,SUM(O122:W122)-SMALL(O122:W122,1),SUM(O122:W122)+Z122)</f>
        <v>0</v>
      </c>
    </row>
    <row r="123" spans="1:25" s="27" customFormat="1" ht="12.75" customHeight="1" hidden="1">
      <c r="A123" s="28" t="s">
        <v>340</v>
      </c>
      <c r="B123" s="16" t="s">
        <v>136</v>
      </c>
      <c r="C123" s="51" t="s">
        <v>145</v>
      </c>
      <c r="D123" s="52" t="s">
        <v>24</v>
      </c>
      <c r="E123" s="58" t="s">
        <v>28</v>
      </c>
      <c r="F123" s="19"/>
      <c r="G123" s="20"/>
      <c r="H123" s="21"/>
      <c r="I123" s="20"/>
      <c r="J123" s="21"/>
      <c r="K123" s="20"/>
      <c r="L123" s="21"/>
      <c r="M123" s="20"/>
      <c r="N123" s="101"/>
      <c r="O123" s="173">
        <f>IF(COUNT(F123)=0,"",VLOOKUP(F123,Pts!$A$2:$B$112,2,FALSE))</f>
      </c>
      <c r="P123" s="23">
        <f>IF(COUNT(G123)=0,"",VLOOKUP(G123,Pts!$A$2:$B$112,2,FALSE))</f>
      </c>
      <c r="Q123" s="24">
        <f>IF(COUNT(H123)=0,"",VLOOKUP(H123,Pts!$A$2:$B$112,2,FALSE))</f>
      </c>
      <c r="R123" s="23">
        <f>IF(COUNT(I123)=0,"",VLOOKUP(I123,Pts!$A$2:$B$112,2,FALSE))</f>
      </c>
      <c r="S123" s="24">
        <f>IF(COUNT(J123)=0,"",VLOOKUP(J123,Pts!$A$2:$B$112,2,FALSE))</f>
      </c>
      <c r="T123" s="23">
        <f>IF(COUNT(K123)=0,"",VLOOKUP(K123,Pts!$A$2:$B$112,2,FALSE))</f>
      </c>
      <c r="U123" s="24">
        <f>IF(COUNT(L123)=0,"",VLOOKUP(L123,Pts!$A$2:$B$112,2,FALSE))</f>
      </c>
      <c r="V123" s="23">
        <f>IF(COUNT(M123)=0,"",VLOOKUP(M123,Pts!$A$2:$B$112,2,FALSE))</f>
      </c>
      <c r="W123" s="24">
        <f>IF(COUNT(N123)=0,"",VLOOKUP(N123,Pts!$A$2:$B$112,2,FALSE))</f>
      </c>
      <c r="X123" s="25">
        <f t="shared" si="5"/>
        <v>0</v>
      </c>
      <c r="Y123" s="25">
        <f>IF(COUNT(O123:W123)=Pts!$D$1,SUM(O123:W123)-SMALL(O123:W123,1),SUM(O123:W123)+Z123)</f>
        <v>0</v>
      </c>
    </row>
    <row r="124" spans="1:25" s="27" customFormat="1" ht="12.75" customHeight="1" hidden="1">
      <c r="A124" s="28" t="s">
        <v>337</v>
      </c>
      <c r="B124" s="40"/>
      <c r="C124" s="41" t="s">
        <v>142</v>
      </c>
      <c r="D124" s="42" t="s">
        <v>227</v>
      </c>
      <c r="E124" s="26" t="s">
        <v>121</v>
      </c>
      <c r="F124" s="37"/>
      <c r="G124" s="38"/>
      <c r="H124" s="39"/>
      <c r="I124" s="38"/>
      <c r="J124" s="39"/>
      <c r="K124" s="38"/>
      <c r="L124" s="39"/>
      <c r="M124" s="38"/>
      <c r="N124" s="103"/>
      <c r="O124" s="22">
        <f>IF(COUNT(F124)=0,"",VLOOKUP(F124,Pts!$A$2:$B$112,2,FALSE))</f>
      </c>
      <c r="P124" s="23">
        <f>IF(COUNT(G124)=0,"",VLOOKUP(G124,Pts!$A$2:$B$112,2,FALSE))</f>
      </c>
      <c r="Q124" s="24">
        <f>IF(COUNT(H124)=0,"",VLOOKUP(H124,Pts!$A$2:$B$112,2,FALSE))</f>
      </c>
      <c r="R124" s="23">
        <f>IF(COUNT(I124)=0,"",VLOOKUP(I124,Pts!$A$2:$B$112,2,FALSE))</f>
      </c>
      <c r="S124" s="24">
        <f>IF(COUNT(J124)=0,"",VLOOKUP(J124,Pts!$A$2:$B$112,2,FALSE))</f>
      </c>
      <c r="T124" s="23">
        <f>IF(COUNT(K124)=0,"",VLOOKUP(K124,Pts!$A$2:$B$112,2,FALSE))</f>
      </c>
      <c r="U124" s="24">
        <f>IF(COUNT(L124)=0,"",VLOOKUP(L124,Pts!$A$2:$B$112,2,FALSE))</f>
      </c>
      <c r="V124" s="23">
        <f>IF(COUNT(M124)=0,"",VLOOKUP(M124,Pts!$A$2:$B$112,2,FALSE))</f>
      </c>
      <c r="W124" s="24">
        <f>IF(COUNT(N124)=0,"",VLOOKUP(N124,Pts!$A$2:$B$112,2,FALSE))</f>
      </c>
      <c r="X124" s="25">
        <f t="shared" si="5"/>
        <v>0</v>
      </c>
      <c r="Y124" s="25">
        <f>IF(COUNT(O124:W124)=Pts!$D$1,SUM(O124:W124)-SMALL(O124:W124,1),SUM(O124:W124)+Z124)</f>
        <v>0</v>
      </c>
    </row>
    <row r="125" spans="1:25" s="27" customFormat="1" ht="12.75" hidden="1">
      <c r="A125" s="28" t="s">
        <v>340</v>
      </c>
      <c r="B125" s="16"/>
      <c r="C125" s="17" t="s">
        <v>228</v>
      </c>
      <c r="D125" s="18" t="s">
        <v>21</v>
      </c>
      <c r="E125" s="26" t="s">
        <v>229</v>
      </c>
      <c r="F125" s="19"/>
      <c r="G125" s="20"/>
      <c r="H125" s="21"/>
      <c r="I125" s="20"/>
      <c r="J125" s="21"/>
      <c r="K125" s="20"/>
      <c r="L125" s="21"/>
      <c r="M125" s="20"/>
      <c r="N125" s="101"/>
      <c r="O125" s="173">
        <f>IF(COUNT(F125)=0,"",VLOOKUP(F125,Pts!$A$2:$B$112,2,FALSE))</f>
      </c>
      <c r="P125" s="23">
        <f>IF(COUNT(G125)=0,"",VLOOKUP(G125,Pts!$A$2:$B$112,2,FALSE))</f>
      </c>
      <c r="Q125" s="24">
        <f>IF(COUNT(H125)=0,"",VLOOKUP(H125,Pts!$A$2:$B$112,2,FALSE))</f>
      </c>
      <c r="R125" s="23">
        <f>IF(COUNT(I125)=0,"",VLOOKUP(I125,Pts!$A$2:$B$112,2,FALSE))</f>
      </c>
      <c r="S125" s="24">
        <f>IF(COUNT(J125)=0,"",VLOOKUP(J125,Pts!$A$2:$B$112,2,FALSE))</f>
      </c>
      <c r="T125" s="23">
        <f>IF(COUNT(K125)=0,"",VLOOKUP(K125,Pts!$A$2:$B$112,2,FALSE))</f>
      </c>
      <c r="U125" s="24">
        <f>IF(COUNT(L125)=0,"",VLOOKUP(L125,Pts!$A$2:$B$112,2,FALSE))</f>
      </c>
      <c r="V125" s="23">
        <f>IF(COUNT(M125)=0,"",VLOOKUP(M125,Pts!$A$2:$B$112,2,FALSE))</f>
      </c>
      <c r="W125" s="24">
        <f>IF(COUNT(N125)=0,"",VLOOKUP(N125,Pts!$A$2:$B$112,2,FALSE))</f>
      </c>
      <c r="X125" s="25">
        <f t="shared" si="5"/>
        <v>0</v>
      </c>
      <c r="Y125" s="25">
        <f>IF(COUNT(O125:W125)=Pts!$D$1,SUM(O125:W125)-SMALL(O125:W125,1),SUM(O125:W125)+Z125)</f>
        <v>0</v>
      </c>
    </row>
    <row r="126" spans="1:25" s="27" customFormat="1" ht="12.75" customHeight="1" hidden="1">
      <c r="A126" s="70" t="s">
        <v>341</v>
      </c>
      <c r="B126" s="308" t="s">
        <v>16</v>
      </c>
      <c r="C126" s="309" t="s">
        <v>17</v>
      </c>
      <c r="D126" s="310" t="s">
        <v>18</v>
      </c>
      <c r="E126" s="153" t="s">
        <v>19</v>
      </c>
      <c r="F126" s="19"/>
      <c r="G126" s="20"/>
      <c r="H126" s="21"/>
      <c r="I126" s="20"/>
      <c r="J126" s="21"/>
      <c r="K126" s="20"/>
      <c r="L126" s="21"/>
      <c r="M126" s="20"/>
      <c r="N126" s="101"/>
      <c r="O126" s="22">
        <f>IF(COUNT(F126)=0,"",VLOOKUP(F126,Pts!$A$2:$B$112,2,FALSE))</f>
      </c>
      <c r="P126" s="23">
        <f>IF(COUNT(G126)=0,"",VLOOKUP(G126,Pts!$A$2:$B$112,2,FALSE))</f>
      </c>
      <c r="Q126" s="24">
        <f>IF(COUNT(H126)=0,"",VLOOKUP(H126,Pts!$A$2:$B$112,2,FALSE))</f>
      </c>
      <c r="R126" s="23">
        <f>IF(COUNT(I126)=0,"",VLOOKUP(I126,Pts!$A$2:$B$112,2,FALSE))</f>
      </c>
      <c r="S126" s="24">
        <f>IF(COUNT(J126)=0,"",VLOOKUP(J126,Pts!$A$2:$B$112,2,FALSE))</f>
      </c>
      <c r="T126" s="23">
        <f>IF(COUNT(K126)=0,"",VLOOKUP(K126,Pts!$A$2:$B$112,2,FALSE))</f>
      </c>
      <c r="U126" s="24">
        <f>IF(COUNT(L126)=0,"",VLOOKUP(L126,Pts!$A$2:$B$112,2,FALSE))</f>
      </c>
      <c r="V126" s="23">
        <f>IF(COUNT(M126)=0,"",VLOOKUP(M126,Pts!$A$2:$B$112,2,FALSE))</f>
      </c>
      <c r="W126" s="24">
        <f>IF(COUNT(N126)=0,"",VLOOKUP(N126,Pts!$A$2:$B$112,2,FALSE))</f>
      </c>
      <c r="X126" s="25">
        <f t="shared" si="5"/>
        <v>0</v>
      </c>
      <c r="Y126" s="25">
        <f>IF(COUNT(O126:W126)=Pts!$D$1,SUM(O126:W126)-SMALL(O126:W126,1),SUM(O126:W126)+Z126)</f>
        <v>0</v>
      </c>
    </row>
    <row r="127" spans="1:26" s="27" customFormat="1" ht="12.75" customHeight="1" hidden="1">
      <c r="A127" s="28"/>
      <c r="B127" s="299" t="s">
        <v>16</v>
      </c>
      <c r="C127" s="301" t="s">
        <v>336</v>
      </c>
      <c r="D127" s="303" t="s">
        <v>32</v>
      </c>
      <c r="E127" s="304" t="s">
        <v>19</v>
      </c>
      <c r="F127" s="43"/>
      <c r="G127" s="44"/>
      <c r="H127" s="45"/>
      <c r="I127" s="44"/>
      <c r="J127" s="45"/>
      <c r="K127" s="44"/>
      <c r="L127" s="45"/>
      <c r="M127" s="44"/>
      <c r="N127" s="102"/>
      <c r="O127" s="22">
        <f>IF(COUNT(F127)=0,"",VLOOKUP(F127,Pts!$A$2:$B$112,2,FALSE))</f>
      </c>
      <c r="P127" s="23">
        <f>IF(COUNT(G127)=0,"",VLOOKUP(G127,Pts!$A$2:$B$112,2,FALSE))</f>
      </c>
      <c r="Q127" s="24">
        <f>IF(COUNT(H127)=0,"",VLOOKUP(H127,Pts!$A$2:$B$112,2,FALSE))</f>
      </c>
      <c r="R127" s="23">
        <f>IF(COUNT(I127)=0,"",VLOOKUP(I127,Pts!$A$2:$B$112,2,FALSE))</f>
      </c>
      <c r="S127" s="24">
        <f>IF(COUNT(J127)=0,"",VLOOKUP(J127,Pts!$A$2:$B$112,2,FALSE))</f>
      </c>
      <c r="T127" s="23">
        <f>IF(COUNT(K127)=0,"",VLOOKUP(K127,Pts!$A$2:$B$112,2,FALSE))</f>
      </c>
      <c r="U127" s="24">
        <f>IF(COUNT(L127)=0,"",VLOOKUP(L127,Pts!$A$2:$B$112,2,FALSE))</f>
      </c>
      <c r="V127" s="23">
        <f>IF(COUNT(M127)=0,"",VLOOKUP(M127,Pts!$A$2:$B$112,2,FALSE))</f>
      </c>
      <c r="W127" s="24">
        <f>IF(COUNT(N127)=0,"",VLOOKUP(N127,Pts!$A$2:$B$112,2,FALSE))</f>
      </c>
      <c r="X127" s="25">
        <f t="shared" si="5"/>
        <v>0</v>
      </c>
      <c r="Y127" s="25">
        <f>IF(COUNT(O127:W127)=Pts!$D$1,SUM(O127:W127)-SMALL(O127:W127,1),SUM(O127:W127)+Z127)</f>
        <v>0</v>
      </c>
      <c r="Z127" s="204"/>
    </row>
    <row r="128" spans="1:25" s="27" customFormat="1" ht="12.75" customHeight="1" hidden="1">
      <c r="A128" s="70" t="s">
        <v>337</v>
      </c>
      <c r="B128" s="33" t="s">
        <v>16</v>
      </c>
      <c r="C128" s="31" t="s">
        <v>304</v>
      </c>
      <c r="D128" s="32" t="s">
        <v>27</v>
      </c>
      <c r="E128" s="61" t="s">
        <v>73</v>
      </c>
      <c r="F128" s="19"/>
      <c r="G128" s="20"/>
      <c r="H128" s="21"/>
      <c r="I128" s="20"/>
      <c r="J128" s="21"/>
      <c r="K128" s="20"/>
      <c r="L128" s="21"/>
      <c r="M128" s="20"/>
      <c r="N128" s="101"/>
      <c r="O128" s="22">
        <f>IF(COUNT(F128)=0,"",VLOOKUP(F128,Pts!$A$2:$B$112,2,FALSE))</f>
      </c>
      <c r="P128" s="23">
        <f>IF(COUNT(G128)=0,"",VLOOKUP(G128,Pts!$A$2:$B$112,2,FALSE))</f>
      </c>
      <c r="Q128" s="24">
        <f>IF(COUNT(H128)=0,"",VLOOKUP(H128,Pts!$A$2:$B$112,2,FALSE))</f>
      </c>
      <c r="R128" s="23">
        <f>IF(COUNT(I128)=0,"",VLOOKUP(I128,Pts!$A$2:$B$112,2,FALSE))</f>
      </c>
      <c r="S128" s="24">
        <f>IF(COUNT(J128)=0,"",VLOOKUP(J128,Pts!$A$2:$B$112,2,FALSE))</f>
      </c>
      <c r="T128" s="23">
        <f>IF(COUNT(K128)=0,"",VLOOKUP(K128,Pts!$A$2:$B$112,2,FALSE))</f>
      </c>
      <c r="U128" s="24">
        <f>IF(COUNT(L128)=0,"",VLOOKUP(L128,Pts!$A$2:$B$112,2,FALSE))</f>
      </c>
      <c r="V128" s="23">
        <f>IF(COUNT(M128)=0,"",VLOOKUP(M128,Pts!$A$2:$B$112,2,FALSE))</f>
      </c>
      <c r="W128" s="24">
        <f>IF(COUNT(N128)=0,"",VLOOKUP(N128,Pts!$A$2:$B$112,2,FALSE))</f>
      </c>
      <c r="X128" s="25">
        <f t="shared" si="5"/>
        <v>0</v>
      </c>
      <c r="Y128" s="25">
        <f>IF(COUNT(O128:W128)=Pts!$D$1,SUM(O128:W128)-SMALL(O128:W128,1),SUM(O128:W128)+Z128)</f>
        <v>0</v>
      </c>
    </row>
    <row r="129" spans="1:25" s="27" customFormat="1" ht="12.75" customHeight="1" hidden="1">
      <c r="A129" s="28" t="s">
        <v>337</v>
      </c>
      <c r="B129" s="16" t="s">
        <v>16</v>
      </c>
      <c r="C129" s="17" t="s">
        <v>127</v>
      </c>
      <c r="D129" s="18" t="s">
        <v>128</v>
      </c>
      <c r="E129" s="26" t="s">
        <v>129</v>
      </c>
      <c r="F129" s="19"/>
      <c r="G129" s="20"/>
      <c r="H129" s="21"/>
      <c r="I129" s="20"/>
      <c r="J129" s="21"/>
      <c r="K129" s="20"/>
      <c r="L129" s="21"/>
      <c r="M129" s="20"/>
      <c r="N129" s="101"/>
      <c r="O129" s="22">
        <f>IF(COUNT(F129)=0,"",VLOOKUP(F129,Pts!$A$2:$B$112,2,FALSE))</f>
      </c>
      <c r="P129" s="23">
        <f>IF(COUNT(G129)=0,"",VLOOKUP(G129,Pts!$A$2:$B$112,2,FALSE))</f>
      </c>
      <c r="Q129" s="24">
        <f>IF(COUNT(H129)=0,"",VLOOKUP(H129,Pts!$A$2:$B$112,2,FALSE))</f>
      </c>
      <c r="R129" s="23">
        <f>IF(COUNT(I129)=0,"",VLOOKUP(I129,Pts!$A$2:$B$112,2,FALSE))</f>
      </c>
      <c r="S129" s="24">
        <f>IF(COUNT(J129)=0,"",VLOOKUP(J129,Pts!$A$2:$B$112,2,FALSE))</f>
      </c>
      <c r="T129" s="23">
        <f>IF(COUNT(K129)=0,"",VLOOKUP(K129,Pts!$A$2:$B$112,2,FALSE))</f>
      </c>
      <c r="U129" s="24">
        <f>IF(COUNT(L129)=0,"",VLOOKUP(L129,Pts!$A$2:$B$112,2,FALSE))</f>
      </c>
      <c r="V129" s="23">
        <f>IF(COUNT(M129)=0,"",VLOOKUP(M129,Pts!$A$2:$B$112,2,FALSE))</f>
      </c>
      <c r="W129" s="24">
        <f>IF(COUNT(N129)=0,"",VLOOKUP(N129,Pts!$A$2:$B$112,2,FALSE))</f>
      </c>
      <c r="X129" s="25">
        <f t="shared" si="5"/>
        <v>0</v>
      </c>
      <c r="Y129" s="25">
        <f>IF(COUNT(O129:W129)=Pts!$D$1,SUM(O129:W129)-SMALL(O129:W129,1),SUM(O129:W129)+Z129)</f>
        <v>0</v>
      </c>
    </row>
    <row r="130" spans="1:25" s="27" customFormat="1" ht="12.75" customHeight="1" hidden="1">
      <c r="A130" s="47" t="s">
        <v>341</v>
      </c>
      <c r="B130" s="54"/>
      <c r="C130" s="55" t="s">
        <v>370</v>
      </c>
      <c r="D130" s="56" t="s">
        <v>90</v>
      </c>
      <c r="E130" s="57" t="s">
        <v>19</v>
      </c>
      <c r="F130" s="19"/>
      <c r="G130" s="20"/>
      <c r="H130" s="21"/>
      <c r="I130" s="20"/>
      <c r="J130" s="21"/>
      <c r="K130" s="20"/>
      <c r="L130" s="21"/>
      <c r="M130" s="20"/>
      <c r="N130" s="101"/>
      <c r="O130" s="22">
        <f>IF(COUNT(F130)=0,"",VLOOKUP(F130,Pts!$A$2:$B$112,2,FALSE))</f>
      </c>
      <c r="P130" s="23">
        <f>IF(COUNT(G130)=0,"",VLOOKUP(G130,Pts!$A$2:$B$112,2,FALSE))</f>
      </c>
      <c r="Q130" s="24">
        <f>IF(COUNT(H130)=0,"",VLOOKUP(H130,Pts!$A$2:$B$112,2,FALSE))</f>
      </c>
      <c r="R130" s="23">
        <f>IF(COUNT(I130)=0,"",VLOOKUP(I130,Pts!$A$2:$B$112,2,FALSE))</f>
      </c>
      <c r="S130" s="24">
        <f>IF(COUNT(J130)=0,"",VLOOKUP(J130,Pts!$A$2:$B$112,2,FALSE))</f>
      </c>
      <c r="T130" s="23">
        <f>IF(COUNT(K130)=0,"",VLOOKUP(K130,Pts!$A$2:$B$112,2,FALSE))</f>
      </c>
      <c r="U130" s="24">
        <f>IF(COUNT(L130)=0,"",VLOOKUP(L130,Pts!$A$2:$B$112,2,FALSE))</f>
      </c>
      <c r="V130" s="23">
        <f>IF(COUNT(M130)=0,"",VLOOKUP(M130,Pts!$A$2:$B$112,2,FALSE))</f>
      </c>
      <c r="W130" s="24">
        <f>IF(COUNT(N130)=0,"",VLOOKUP(N130,Pts!$A$2:$B$112,2,FALSE))</f>
      </c>
      <c r="X130" s="25">
        <f t="shared" si="5"/>
        <v>0</v>
      </c>
      <c r="Y130" s="25">
        <f>IF(COUNT(O130:W130)=Pts!$D$1,SUM(O130:W130)-SMALL(O130:W130,1),SUM(O130:W130)+Z130)</f>
        <v>0</v>
      </c>
    </row>
    <row r="131" spans="1:25" s="27" customFormat="1" ht="12.75" customHeight="1" hidden="1">
      <c r="A131" s="28" t="s">
        <v>337</v>
      </c>
      <c r="B131" s="40"/>
      <c r="C131" s="41" t="s">
        <v>429</v>
      </c>
      <c r="D131" s="42" t="s">
        <v>63</v>
      </c>
      <c r="E131" s="26" t="s">
        <v>5</v>
      </c>
      <c r="F131" s="37"/>
      <c r="G131" s="38"/>
      <c r="H131" s="39"/>
      <c r="I131" s="38"/>
      <c r="J131" s="39"/>
      <c r="K131" s="38"/>
      <c r="L131" s="39"/>
      <c r="M131" s="38"/>
      <c r="N131" s="103"/>
      <c r="O131" s="22">
        <f>IF(COUNT(F131)=0,"",VLOOKUP(F131,Pts!$A$2:$B$112,2,FALSE))</f>
      </c>
      <c r="P131" s="23">
        <f>IF(COUNT(G131)=0,"",VLOOKUP(G131,Pts!$A$2:$B$112,2,FALSE))</f>
      </c>
      <c r="Q131" s="24">
        <f>IF(COUNT(H131)=0,"",VLOOKUP(H131,Pts!$A$2:$B$112,2,FALSE))</f>
      </c>
      <c r="R131" s="23">
        <f>IF(COUNT(I131)=0,"",VLOOKUP(I131,Pts!$A$2:$B$112,2,FALSE))</f>
      </c>
      <c r="S131" s="24">
        <f>IF(COUNT(J131)=0,"",VLOOKUP(J131,Pts!$A$2:$B$112,2,FALSE))</f>
      </c>
      <c r="T131" s="23">
        <f>IF(COUNT(K131)=0,"",VLOOKUP(K131,Pts!$A$2:$B$112,2,FALSE))</f>
      </c>
      <c r="U131" s="24">
        <f>IF(COUNT(L131)=0,"",VLOOKUP(L131,Pts!$A$2:$B$112,2,FALSE))</f>
      </c>
      <c r="V131" s="23">
        <f>IF(COUNT(M131)=0,"",VLOOKUP(M131,Pts!$A$2:$B$112,2,FALSE))</f>
      </c>
      <c r="W131" s="24">
        <f>IF(COUNT(N131)=0,"",VLOOKUP(N131,Pts!$A$2:$B$112,2,FALSE))</f>
      </c>
      <c r="X131" s="25">
        <f t="shared" si="5"/>
        <v>0</v>
      </c>
      <c r="Y131" s="25">
        <f>IF(COUNT(O131:W131)=Pts!$D$1,SUM(O131:W131)-SMALL(O131:W131,1),SUM(O131:W131)+Z131)</f>
        <v>0</v>
      </c>
    </row>
    <row r="132" spans="1:26" s="80" customFormat="1" ht="12.75" customHeight="1" hidden="1">
      <c r="A132" s="28" t="s">
        <v>340</v>
      </c>
      <c r="B132" s="184" t="s">
        <v>16</v>
      </c>
      <c r="C132" s="35" t="s">
        <v>210</v>
      </c>
      <c r="D132" s="36" t="s">
        <v>178</v>
      </c>
      <c r="E132" s="26" t="s">
        <v>41</v>
      </c>
      <c r="F132" s="37"/>
      <c r="G132" s="38"/>
      <c r="H132" s="39"/>
      <c r="I132" s="38"/>
      <c r="J132" s="39"/>
      <c r="K132" s="38"/>
      <c r="L132" s="39"/>
      <c r="M132" s="38"/>
      <c r="N132" s="103"/>
      <c r="O132" s="173">
        <f>IF(COUNT(F132)=0,"",VLOOKUP(F132,Pts!$A$2:$B$112,2,FALSE))</f>
      </c>
      <c r="P132" s="23">
        <f>IF(COUNT(G132)=0,"",VLOOKUP(G132,Pts!$A$2:$B$112,2,FALSE))</f>
      </c>
      <c r="Q132" s="24">
        <f>IF(COUNT(H132)=0,"",VLOOKUP(H132,Pts!$A$2:$B$112,2,FALSE))</f>
      </c>
      <c r="R132" s="23">
        <f>IF(COUNT(I132)=0,"",VLOOKUP(I132,Pts!$A$2:$B$112,2,FALSE))</f>
      </c>
      <c r="S132" s="24">
        <f>IF(COUNT(J132)=0,"",VLOOKUP(J132,Pts!$A$2:$B$112,2,FALSE))</f>
      </c>
      <c r="T132" s="23">
        <f>IF(COUNT(K132)=0,"",VLOOKUP(K132,Pts!$A$2:$B$112,2,FALSE))</f>
      </c>
      <c r="U132" s="24">
        <f>IF(COUNT(L132)=0,"",VLOOKUP(L132,Pts!$A$2:$B$112,2,FALSE))</f>
      </c>
      <c r="V132" s="23">
        <f>IF(COUNT(M132)=0,"",VLOOKUP(M132,Pts!$A$2:$B$112,2,FALSE))</f>
      </c>
      <c r="W132" s="24">
        <f>IF(COUNT(N132)=0,"",VLOOKUP(N132,Pts!$A$2:$B$112,2,FALSE))</f>
      </c>
      <c r="X132" s="25">
        <f t="shared" si="5"/>
        <v>0</v>
      </c>
      <c r="Y132" s="25">
        <f>IF(COUNT(O132:W132)=Pts!$D$1,SUM(O132:W132)-SMALL(O132:W132,1),SUM(O132:W132)+Z132)</f>
        <v>0</v>
      </c>
      <c r="Z132" s="27"/>
    </row>
    <row r="133" spans="1:25" s="27" customFormat="1" ht="12.75" customHeight="1" hidden="1">
      <c r="A133" s="47" t="s">
        <v>337</v>
      </c>
      <c r="B133" s="48"/>
      <c r="C133" s="49" t="s">
        <v>439</v>
      </c>
      <c r="D133" s="50" t="s">
        <v>440</v>
      </c>
      <c r="E133" s="58" t="s">
        <v>428</v>
      </c>
      <c r="F133" s="19"/>
      <c r="G133" s="20"/>
      <c r="H133" s="21"/>
      <c r="I133" s="20"/>
      <c r="J133" s="21"/>
      <c r="K133" s="20"/>
      <c r="L133" s="21"/>
      <c r="M133" s="20"/>
      <c r="N133" s="101"/>
      <c r="O133" s="22">
        <f>IF(COUNT(F133)=0,"",VLOOKUP(F133,Pts!$A$2:$B$112,2,FALSE))</f>
      </c>
      <c r="P133" s="23">
        <f>IF(COUNT(G133)=0,"",VLOOKUP(G133,Pts!$A$2:$B$112,2,FALSE))</f>
      </c>
      <c r="Q133" s="24">
        <f>IF(COUNT(H133)=0,"",VLOOKUP(H133,Pts!$A$2:$B$112,2,FALSE))</f>
      </c>
      <c r="R133" s="23">
        <f>IF(COUNT(I133)=0,"",VLOOKUP(I133,Pts!$A$2:$B$112,2,FALSE))</f>
      </c>
      <c r="S133" s="24">
        <f>IF(COUNT(J133)=0,"",VLOOKUP(J133,Pts!$A$2:$B$112,2,FALSE))</f>
      </c>
      <c r="T133" s="23">
        <f>IF(COUNT(K133)=0,"",VLOOKUP(K133,Pts!$A$2:$B$112,2,FALSE))</f>
      </c>
      <c r="U133" s="24">
        <f>IF(COUNT(L133)=0,"",VLOOKUP(L133,Pts!$A$2:$B$112,2,FALSE))</f>
      </c>
      <c r="V133" s="23">
        <f>IF(COUNT(M133)=0,"",VLOOKUP(M133,Pts!$A$2:$B$112,2,FALSE))</f>
      </c>
      <c r="W133" s="24">
        <f>IF(COUNT(N133)=0,"",VLOOKUP(N133,Pts!$A$2:$B$112,2,FALSE))</f>
      </c>
      <c r="X133" s="25">
        <f t="shared" si="5"/>
        <v>0</v>
      </c>
      <c r="Y133" s="25">
        <f>IF(COUNT(O133:W133)=Pts!$D$1,SUM(O133:W133)-SMALL(O133:W133,1),SUM(O133:W133)+Z133)</f>
        <v>0</v>
      </c>
    </row>
    <row r="134" spans="1:25" s="27" customFormat="1" ht="12.75" customHeight="1" hidden="1">
      <c r="A134" s="28" t="s">
        <v>341</v>
      </c>
      <c r="B134" s="16"/>
      <c r="C134" s="17" t="s">
        <v>338</v>
      </c>
      <c r="D134" s="18" t="s">
        <v>339</v>
      </c>
      <c r="E134" s="26" t="s">
        <v>121</v>
      </c>
      <c r="F134" s="19"/>
      <c r="G134" s="20"/>
      <c r="H134" s="21"/>
      <c r="I134" s="20"/>
      <c r="J134" s="21"/>
      <c r="K134" s="20"/>
      <c r="L134" s="21"/>
      <c r="M134" s="20"/>
      <c r="N134" s="101"/>
      <c r="O134" s="22">
        <f>IF(COUNT(F134)=0,"",VLOOKUP(F134,Pts!$A$2:$B$112,2,FALSE))</f>
      </c>
      <c r="P134" s="23">
        <f>IF(COUNT(G134)=0,"",VLOOKUP(G134,Pts!$A$2:$B$112,2,FALSE))</f>
      </c>
      <c r="Q134" s="24">
        <f>IF(COUNT(H134)=0,"",VLOOKUP(H134,Pts!$A$2:$B$112,2,FALSE))</f>
      </c>
      <c r="R134" s="23">
        <f>IF(COUNT(I134)=0,"",VLOOKUP(I134,Pts!$A$2:$B$112,2,FALSE))</f>
      </c>
      <c r="S134" s="24">
        <f>IF(COUNT(J134)=0,"",VLOOKUP(J134,Pts!$A$2:$B$112,2,FALSE))</f>
      </c>
      <c r="T134" s="23">
        <f>IF(COUNT(K134)=0,"",VLOOKUP(K134,Pts!$A$2:$B$112,2,FALSE))</f>
      </c>
      <c r="U134" s="24">
        <f>IF(COUNT(L134)=0,"",VLOOKUP(L134,Pts!$A$2:$B$112,2,FALSE))</f>
      </c>
      <c r="V134" s="23">
        <f>IF(COUNT(M134)=0,"",VLOOKUP(M134,Pts!$A$2:$B$112,2,FALSE))</f>
      </c>
      <c r="W134" s="24">
        <f>IF(COUNT(N134)=0,"",VLOOKUP(N134,Pts!$A$2:$B$112,2,FALSE))</f>
      </c>
      <c r="X134" s="25">
        <f t="shared" si="5"/>
        <v>0</v>
      </c>
      <c r="Y134" s="25">
        <f>IF(COUNT(O134:W134)=Pts!$D$1,SUM(O134:W134)-SMALL(O134:W134,1),SUM(O134:W134)+Z134)</f>
        <v>0</v>
      </c>
    </row>
    <row r="135" spans="1:25" s="27" customFormat="1" ht="12.75" customHeight="1" hidden="1">
      <c r="A135" s="28" t="s">
        <v>340</v>
      </c>
      <c r="B135" s="16" t="s">
        <v>16</v>
      </c>
      <c r="C135" s="51" t="s">
        <v>29</v>
      </c>
      <c r="D135" s="52" t="s">
        <v>30</v>
      </c>
      <c r="E135" s="57" t="s">
        <v>28</v>
      </c>
      <c r="F135" s="19"/>
      <c r="G135" s="20"/>
      <c r="H135" s="21"/>
      <c r="I135" s="20"/>
      <c r="J135" s="21"/>
      <c r="K135" s="20"/>
      <c r="L135" s="21"/>
      <c r="M135" s="20"/>
      <c r="N135" s="101"/>
      <c r="O135" s="173">
        <f>IF(COUNT(F135)=0,"",VLOOKUP(F135,Pts!$A$2:$B$112,2,FALSE))</f>
      </c>
      <c r="P135" s="23">
        <f>IF(COUNT(G135)=0,"",VLOOKUP(G135,Pts!$A$2:$B$112,2,FALSE))</f>
      </c>
      <c r="Q135" s="24">
        <f>IF(COUNT(H135)=0,"",VLOOKUP(H135,Pts!$A$2:$B$112,2,FALSE))</f>
      </c>
      <c r="R135" s="23">
        <f>IF(COUNT(I135)=0,"",VLOOKUP(I135,Pts!$A$2:$B$112,2,FALSE))</f>
      </c>
      <c r="S135" s="24">
        <f>IF(COUNT(J135)=0,"",VLOOKUP(J135,Pts!$A$2:$B$112,2,FALSE))</f>
      </c>
      <c r="T135" s="23">
        <f>IF(COUNT(K135)=0,"",VLOOKUP(K135,Pts!$A$2:$B$112,2,FALSE))</f>
      </c>
      <c r="U135" s="24">
        <f>IF(COUNT(L135)=0,"",VLOOKUP(L135,Pts!$A$2:$B$112,2,FALSE))</f>
      </c>
      <c r="V135" s="23">
        <f>IF(COUNT(M135)=0,"",VLOOKUP(M135,Pts!$A$2:$B$112,2,FALSE))</f>
      </c>
      <c r="W135" s="24">
        <f>IF(COUNT(N135)=0,"",VLOOKUP(N135,Pts!$A$2:$B$112,2,FALSE))</f>
      </c>
      <c r="X135" s="25">
        <f t="shared" si="5"/>
        <v>0</v>
      </c>
      <c r="Y135" s="25">
        <f>IF(COUNT(O135:W135)=Pts!$D$1,SUM(O135:W135)-SMALL(O135:W135,1),SUM(O135:W135)+Z135)</f>
        <v>0</v>
      </c>
    </row>
    <row r="136" spans="1:26" s="80" customFormat="1" ht="12.75" customHeight="1" hidden="1">
      <c r="A136" s="297" t="s">
        <v>337</v>
      </c>
      <c r="B136" s="298"/>
      <c r="C136" s="300" t="s">
        <v>92</v>
      </c>
      <c r="D136" s="302" t="s">
        <v>438</v>
      </c>
      <c r="E136" s="162" t="s">
        <v>428</v>
      </c>
      <c r="F136" s="19"/>
      <c r="G136" s="20"/>
      <c r="H136" s="21"/>
      <c r="I136" s="20"/>
      <c r="J136" s="21"/>
      <c r="K136" s="20"/>
      <c r="L136" s="21"/>
      <c r="M136" s="20"/>
      <c r="N136" s="101"/>
      <c r="O136" s="22">
        <f>IF(COUNT(F136)=0,"",VLOOKUP(F136,Pts!$A$2:$B$112,2,FALSE))</f>
      </c>
      <c r="P136" s="23">
        <f>IF(COUNT(G136)=0,"",VLOOKUP(G136,Pts!$A$2:$B$112,2,FALSE))</f>
      </c>
      <c r="Q136" s="24">
        <f>IF(COUNT(H136)=0,"",VLOOKUP(H136,Pts!$A$2:$B$112,2,FALSE))</f>
      </c>
      <c r="R136" s="23">
        <f>IF(COUNT(I136)=0,"",VLOOKUP(I136,Pts!$A$2:$B$112,2,FALSE))</f>
      </c>
      <c r="S136" s="24">
        <f>IF(COUNT(J136)=0,"",VLOOKUP(J136,Pts!$A$2:$B$112,2,FALSE))</f>
      </c>
      <c r="T136" s="23">
        <f>IF(COUNT(K136)=0,"",VLOOKUP(K136,Pts!$A$2:$B$112,2,FALSE))</f>
      </c>
      <c r="U136" s="24">
        <f>IF(COUNT(L136)=0,"",VLOOKUP(L136,Pts!$A$2:$B$112,2,FALSE))</f>
      </c>
      <c r="V136" s="23">
        <f>IF(COUNT(M136)=0,"",VLOOKUP(M136,Pts!$A$2:$B$112,2,FALSE))</f>
      </c>
      <c r="W136" s="24">
        <f>IF(COUNT(N136)=0,"",VLOOKUP(N136,Pts!$A$2:$B$112,2,FALSE))</f>
      </c>
      <c r="X136" s="25">
        <f t="shared" si="5"/>
        <v>0</v>
      </c>
      <c r="Y136" s="25">
        <f>IF(COUNT(O136:W136)=Pts!$D$1,SUM(O136:W136)-SMALL(O136:W136,1),SUM(O136:W136)+Z136)</f>
        <v>0</v>
      </c>
      <c r="Z136" s="27"/>
    </row>
    <row r="137" spans="1:26" s="27" customFormat="1" ht="12.75" customHeight="1" hidden="1">
      <c r="A137" s="53" t="s">
        <v>337</v>
      </c>
      <c r="B137" s="54"/>
      <c r="C137" s="55" t="s">
        <v>245</v>
      </c>
      <c r="D137" s="56" t="s">
        <v>85</v>
      </c>
      <c r="E137" s="57" t="s">
        <v>99</v>
      </c>
      <c r="F137" s="19"/>
      <c r="G137" s="20"/>
      <c r="H137" s="21"/>
      <c r="I137" s="20"/>
      <c r="J137" s="21"/>
      <c r="K137" s="20"/>
      <c r="L137" s="21"/>
      <c r="M137" s="20"/>
      <c r="N137" s="101"/>
      <c r="O137" s="22">
        <f>IF(COUNT(F137)=0,"",VLOOKUP(F137,Pts!$A$2:$B$112,2,FALSE))</f>
      </c>
      <c r="P137" s="23">
        <f>IF(COUNT(G137)=0,"",VLOOKUP(G137,Pts!$A$2:$B$112,2,FALSE))</f>
      </c>
      <c r="Q137" s="24">
        <f>IF(COUNT(H137)=0,"",VLOOKUP(H137,Pts!$A$2:$B$112,2,FALSE))</f>
      </c>
      <c r="R137" s="23">
        <f>IF(COUNT(I137)=0,"",VLOOKUP(I137,Pts!$A$2:$B$112,2,FALSE))</f>
      </c>
      <c r="S137" s="24">
        <f>IF(COUNT(J137)=0,"",VLOOKUP(J137,Pts!$A$2:$B$112,2,FALSE))</f>
      </c>
      <c r="T137" s="23">
        <f>IF(COUNT(K137)=0,"",VLOOKUP(K137,Pts!$A$2:$B$112,2,FALSE))</f>
      </c>
      <c r="U137" s="24">
        <f>IF(COUNT(L137)=0,"",VLOOKUP(L137,Pts!$A$2:$B$112,2,FALSE))</f>
      </c>
      <c r="V137" s="23">
        <f>IF(COUNT(M137)=0,"",VLOOKUP(M137,Pts!$A$2:$B$112,2,FALSE))</f>
      </c>
      <c r="W137" s="24">
        <f>IF(COUNT(N137)=0,"",VLOOKUP(N137,Pts!$A$2:$B$112,2,FALSE))</f>
      </c>
      <c r="X137" s="25">
        <f t="shared" si="5"/>
        <v>0</v>
      </c>
      <c r="Y137" s="25">
        <f>IF(COUNT(O137:W137)=Pts!$D$1,SUM(O137:W137)-SMALL(O137:W137,1),SUM(O137:W137)+Z137)</f>
        <v>0</v>
      </c>
      <c r="Z137" s="204"/>
    </row>
    <row r="138" spans="1:26" s="80" customFormat="1" ht="12.75" customHeight="1" hidden="1">
      <c r="A138" s="70" t="s">
        <v>340</v>
      </c>
      <c r="B138" s="16"/>
      <c r="C138" s="17" t="s">
        <v>12</v>
      </c>
      <c r="D138" s="18" t="s">
        <v>111</v>
      </c>
      <c r="E138" s="26" t="s">
        <v>8</v>
      </c>
      <c r="F138" s="19"/>
      <c r="G138" s="20"/>
      <c r="H138" s="21"/>
      <c r="I138" s="20"/>
      <c r="J138" s="21"/>
      <c r="K138" s="20"/>
      <c r="L138" s="21"/>
      <c r="M138" s="20"/>
      <c r="N138" s="101"/>
      <c r="O138" s="173">
        <f>IF(COUNT(F138)=0,"",VLOOKUP(F138,Pts!$A$2:$B$112,2,FALSE))</f>
      </c>
      <c r="P138" s="23">
        <f>IF(COUNT(G138)=0,"",VLOOKUP(G138,Pts!$A$2:$B$112,2,FALSE))</f>
      </c>
      <c r="Q138" s="24">
        <f>IF(COUNT(H138)=0,"",VLOOKUP(H138,Pts!$A$2:$B$112,2,FALSE))</f>
      </c>
      <c r="R138" s="23">
        <f>IF(COUNT(I138)=0,"",VLOOKUP(I138,Pts!$A$2:$B$112,2,FALSE))</f>
      </c>
      <c r="S138" s="24">
        <f>IF(COUNT(J138)=0,"",VLOOKUP(J138,Pts!$A$2:$B$112,2,FALSE))</f>
      </c>
      <c r="T138" s="23">
        <f>IF(COUNT(K138)=0,"",VLOOKUP(K138,Pts!$A$2:$B$112,2,FALSE))</f>
      </c>
      <c r="U138" s="24">
        <f>IF(COUNT(L138)=0,"",VLOOKUP(L138,Pts!$A$2:$B$112,2,FALSE))</f>
      </c>
      <c r="V138" s="23">
        <f>IF(COUNT(M138)=0,"",VLOOKUP(M138,Pts!$A$2:$B$112,2,FALSE))</f>
      </c>
      <c r="W138" s="24">
        <f>IF(COUNT(N138)=0,"",VLOOKUP(N138,Pts!$A$2:$B$112,2,FALSE))</f>
      </c>
      <c r="X138" s="25">
        <f t="shared" si="5"/>
        <v>0</v>
      </c>
      <c r="Y138" s="25">
        <f>IF(COUNT(O138:W138)=Pts!$D$1,SUM(O138:W138)-SMALL(O138:W138,1),SUM(O138:W138)+Z138)</f>
        <v>0</v>
      </c>
      <c r="Z138" s="27"/>
    </row>
    <row r="139" spans="1:26" s="80" customFormat="1" ht="12.75" customHeight="1" hidden="1">
      <c r="A139" s="28" t="s">
        <v>337</v>
      </c>
      <c r="B139" s="16"/>
      <c r="C139" s="51" t="s">
        <v>34</v>
      </c>
      <c r="D139" s="52" t="s">
        <v>188</v>
      </c>
      <c r="E139" s="65" t="s">
        <v>28</v>
      </c>
      <c r="F139" s="19"/>
      <c r="G139" s="20"/>
      <c r="H139" s="21"/>
      <c r="I139" s="20"/>
      <c r="J139" s="21"/>
      <c r="K139" s="20"/>
      <c r="L139" s="21"/>
      <c r="M139" s="20"/>
      <c r="N139" s="101"/>
      <c r="O139" s="22">
        <f>IF(COUNT(F139)=0,"",VLOOKUP(F139,Pts!$A$2:$B$112,2,FALSE))</f>
      </c>
      <c r="P139" s="23">
        <f>IF(COUNT(G139)=0,"",VLOOKUP(G139,Pts!$A$2:$B$112,2,FALSE))</f>
      </c>
      <c r="Q139" s="24">
        <f>IF(COUNT(H139)=0,"",VLOOKUP(H139,Pts!$A$2:$B$112,2,FALSE))</f>
      </c>
      <c r="R139" s="23">
        <f>IF(COUNT(I139)=0,"",VLOOKUP(I139,Pts!$A$2:$B$112,2,FALSE))</f>
      </c>
      <c r="S139" s="24">
        <f>IF(COUNT(J139)=0,"",VLOOKUP(J139,Pts!$A$2:$B$112,2,FALSE))</f>
      </c>
      <c r="T139" s="23">
        <f>IF(COUNT(K139)=0,"",VLOOKUP(K139,Pts!$A$2:$B$112,2,FALSE))</f>
      </c>
      <c r="U139" s="24">
        <f>IF(COUNT(L139)=0,"",VLOOKUP(L139,Pts!$A$2:$B$112,2,FALSE))</f>
      </c>
      <c r="V139" s="23">
        <f>IF(COUNT(M139)=0,"",VLOOKUP(M139,Pts!$A$2:$B$112,2,FALSE))</f>
      </c>
      <c r="W139" s="24">
        <f>IF(COUNT(N139)=0,"",VLOOKUP(N139,Pts!$A$2:$B$112,2,FALSE))</f>
      </c>
      <c r="X139" s="25">
        <f>SUM(O139:W139)+Z139</f>
        <v>0</v>
      </c>
      <c r="Y139" s="25">
        <f>IF(COUNT(O139:W139)=Pts!$D$1,SUM(O139:W139)-SMALL(O139:W139,1),SUM(O139:W139)+Z139)</f>
        <v>0</v>
      </c>
      <c r="Z139" s="27"/>
    </row>
    <row r="140" spans="1:26" s="80" customFormat="1" ht="12.75" customHeight="1" hidden="1">
      <c r="A140" s="28" t="s">
        <v>337</v>
      </c>
      <c r="B140" s="40"/>
      <c r="C140" s="41" t="s">
        <v>112</v>
      </c>
      <c r="D140" s="42" t="s">
        <v>85</v>
      </c>
      <c r="E140" s="99" t="s">
        <v>5</v>
      </c>
      <c r="F140" s="19"/>
      <c r="G140" s="20"/>
      <c r="H140" s="21"/>
      <c r="I140" s="20"/>
      <c r="J140" s="21"/>
      <c r="K140" s="20"/>
      <c r="L140" s="21"/>
      <c r="M140" s="20"/>
      <c r="N140" s="101"/>
      <c r="O140" s="22">
        <f>IF(COUNT(F140)=0,"",VLOOKUP(F140,Pts!$A$2:$B$112,2,FALSE))</f>
      </c>
      <c r="P140" s="23">
        <f>IF(COUNT(G140)=0,"",VLOOKUP(G140,Pts!$A$2:$B$112,2,FALSE))</f>
      </c>
      <c r="Q140" s="24">
        <f>IF(COUNT(H140)=0,"",VLOOKUP(H140,Pts!$A$2:$B$112,2,FALSE))</f>
      </c>
      <c r="R140" s="23">
        <f>IF(COUNT(I140)=0,"",VLOOKUP(I140,Pts!$A$2:$B$112,2,FALSE))</f>
      </c>
      <c r="S140" s="24">
        <f>IF(COUNT(J140)=0,"",VLOOKUP(J140,Pts!$A$2:$B$112,2,FALSE))</f>
      </c>
      <c r="T140" s="23">
        <f>IF(COUNT(K140)=0,"",VLOOKUP(K140,Pts!$A$2:$B$112,2,FALSE))</f>
      </c>
      <c r="U140" s="24">
        <f>IF(COUNT(L140)=0,"",VLOOKUP(L140,Pts!$A$2:$B$112,2,FALSE))</f>
      </c>
      <c r="V140" s="23">
        <f>IF(COUNT(M140)=0,"",VLOOKUP(M140,Pts!$A$2:$B$112,2,FALSE))</f>
      </c>
      <c r="W140" s="24">
        <f>IF(COUNT(N140)=0,"",VLOOKUP(N140,Pts!$A$2:$B$112,2,FALSE))</f>
      </c>
      <c r="X140" s="25">
        <f>SUM(O140:W140)+Z140</f>
        <v>0</v>
      </c>
      <c r="Y140" s="25">
        <f>IF(COUNT(O140:W140)=Pts!$D$1,SUM(O140:W140)-SMALL(O140:W140,1),SUM(O140:W140)+Z140)</f>
        <v>0</v>
      </c>
      <c r="Z140" s="27"/>
    </row>
    <row r="141" spans="1:26" s="80" customFormat="1" ht="12.75" customHeight="1" hidden="1">
      <c r="A141" s="70" t="s">
        <v>340</v>
      </c>
      <c r="B141" s="74"/>
      <c r="C141" s="75" t="s">
        <v>430</v>
      </c>
      <c r="D141" s="76" t="s">
        <v>126</v>
      </c>
      <c r="E141" s="57" t="s">
        <v>150</v>
      </c>
      <c r="F141" s="19"/>
      <c r="G141" s="20"/>
      <c r="H141" s="21"/>
      <c r="I141" s="20"/>
      <c r="J141" s="21"/>
      <c r="K141" s="20"/>
      <c r="L141" s="21"/>
      <c r="M141" s="20"/>
      <c r="N141" s="101"/>
      <c r="O141" s="173">
        <f>IF(COUNT(F141)=0,"",VLOOKUP(F141,Pts!$A$2:$B$112,2,FALSE))</f>
      </c>
      <c r="P141" s="23">
        <f>IF(COUNT(G141)=0,"",VLOOKUP(G141,Pts!$A$2:$B$112,2,FALSE))</f>
      </c>
      <c r="Q141" s="24">
        <f>IF(COUNT(H141)=0,"",VLOOKUP(H141,Pts!$A$2:$B$112,2,FALSE))</f>
      </c>
      <c r="R141" s="23">
        <f>IF(COUNT(I141)=0,"",VLOOKUP(I141,Pts!$A$2:$B$112,2,FALSE))</f>
      </c>
      <c r="S141" s="24">
        <f>IF(COUNT(J141)=0,"",VLOOKUP(J141,Pts!$A$2:$B$112,2,FALSE))</f>
      </c>
      <c r="T141" s="23">
        <f>IF(COUNT(K141)=0,"",VLOOKUP(K141,Pts!$A$2:$B$112,2,FALSE))</f>
      </c>
      <c r="U141" s="24">
        <f>IF(COUNT(L141)=0,"",VLOOKUP(L141,Pts!$A$2:$B$112,2,FALSE))</f>
      </c>
      <c r="V141" s="23">
        <f>IF(COUNT(M141)=0,"",VLOOKUP(M141,Pts!$A$2:$B$112,2,FALSE))</f>
      </c>
      <c r="W141" s="24">
        <f>IF(COUNT(N141)=0,"",VLOOKUP(N141,Pts!$A$2:$B$112,2,FALSE))</f>
      </c>
      <c r="X141" s="25">
        <f>SUM(O141:W141)+Z141</f>
        <v>0</v>
      </c>
      <c r="Y141" s="25">
        <f>IF(COUNT(O141:W141)=Pts!$D$1,SUM(O141:W141)-SMALL(O141:W141,1),SUM(O141:W141)+Z141)</f>
        <v>0</v>
      </c>
      <c r="Z141" s="27"/>
    </row>
    <row r="142" spans="1:26" s="80" customFormat="1" ht="12.75" customHeight="1" hidden="1">
      <c r="A142" s="28" t="s">
        <v>340</v>
      </c>
      <c r="B142" s="177"/>
      <c r="C142" s="35" t="s">
        <v>371</v>
      </c>
      <c r="D142" s="36" t="s">
        <v>7</v>
      </c>
      <c r="E142" s="111" t="s">
        <v>22</v>
      </c>
      <c r="F142" s="19"/>
      <c r="G142" s="20"/>
      <c r="H142" s="21"/>
      <c r="I142" s="20"/>
      <c r="J142" s="21"/>
      <c r="K142" s="20"/>
      <c r="L142" s="21"/>
      <c r="M142" s="20"/>
      <c r="N142" s="101"/>
      <c r="O142" s="173">
        <f>IF(COUNT(F142)=0,"",VLOOKUP(F142,Pts!$A$2:$B$112,2,FALSE))</f>
      </c>
      <c r="P142" s="23">
        <f>IF(COUNT(G142)=0,"",VLOOKUP(G142,Pts!$A$2:$B$112,2,FALSE))</f>
      </c>
      <c r="Q142" s="24">
        <f>IF(COUNT(H142)=0,"",VLOOKUP(H142,Pts!$A$2:$B$112,2,FALSE))</f>
      </c>
      <c r="R142" s="23">
        <f>IF(COUNT(I142)=0,"",VLOOKUP(I142,Pts!$A$2:$B$112,2,FALSE))</f>
      </c>
      <c r="S142" s="24">
        <f>IF(COUNT(J142)=0,"",VLOOKUP(J142,Pts!$A$2:$B$112,2,FALSE))</f>
      </c>
      <c r="T142" s="23">
        <f>IF(COUNT(K142)=0,"",VLOOKUP(K142,Pts!$A$2:$B$112,2,FALSE))</f>
      </c>
      <c r="U142" s="24">
        <f>IF(COUNT(L142)=0,"",VLOOKUP(L142,Pts!$A$2:$B$112,2,FALSE))</f>
      </c>
      <c r="V142" s="23">
        <f>IF(COUNT(M142)=0,"",VLOOKUP(M142,Pts!$A$2:$B$112,2,FALSE))</f>
      </c>
      <c r="W142" s="24">
        <f>IF(COUNT(N142)=0,"",VLOOKUP(N142,Pts!$A$2:$B$112,2,FALSE))</f>
      </c>
      <c r="X142" s="25">
        <f>SUM(O142:W142)+Z142</f>
        <v>0</v>
      </c>
      <c r="Y142" s="25">
        <f>IF(COUNT(O142:W142)=Pts!$D$1,SUM(O142:W142)-SMALL(O142:W142,1),SUM(O142:W142)+Z142)</f>
        <v>0</v>
      </c>
      <c r="Z142" s="27"/>
    </row>
    <row r="143" spans="1:25" s="80" customFormat="1" ht="12.75" customHeight="1" hidden="1">
      <c r="A143" s="169" t="s">
        <v>340</v>
      </c>
      <c r="B143" s="170" t="s">
        <v>50</v>
      </c>
      <c r="C143" s="171" t="s">
        <v>246</v>
      </c>
      <c r="D143" s="172" t="s">
        <v>116</v>
      </c>
      <c r="E143" s="209" t="s">
        <v>247</v>
      </c>
      <c r="F143" s="19"/>
      <c r="G143" s="20"/>
      <c r="H143" s="21"/>
      <c r="I143" s="20"/>
      <c r="J143" s="21"/>
      <c r="K143" s="20"/>
      <c r="L143" s="21"/>
      <c r="M143" s="20"/>
      <c r="N143" s="101"/>
      <c r="O143" s="22">
        <f>IF(COUNT(F143)=0,"",VLOOKUP(F143,Pts!$A$2:$B$112,2,FALSE))</f>
      </c>
      <c r="P143" s="23">
        <f>IF(COUNT(G143)=0,"",VLOOKUP(G143,Pts!$A$2:$B$112,2,FALSE))</f>
      </c>
      <c r="Q143" s="24">
        <f>IF(COUNT(H143)=0,"",VLOOKUP(H143,Pts!$A$2:$B$112,2,FALSE))</f>
      </c>
      <c r="R143" s="23">
        <f>IF(COUNT(I143)=0,"",VLOOKUP(I143,Pts!$A$2:$B$112,2,FALSE))</f>
      </c>
      <c r="S143" s="24">
        <f>IF(COUNT(J143)=0,"",VLOOKUP(J143,Pts!$A$2:$B$112,2,FALSE))</f>
      </c>
      <c r="T143" s="23">
        <f>IF(COUNT(K143)=0,"",VLOOKUP(K143,Pts!$A$2:$B$112,2,FALSE))</f>
      </c>
      <c r="U143" s="24">
        <f>IF(COUNT(L143)=0,"",VLOOKUP(L143,Pts!$A$2:$B$112,2,FALSE))</f>
      </c>
      <c r="V143" s="23">
        <f>IF(COUNT(M143)=0,"",VLOOKUP(M143,Pts!$A$2:$B$112,2,FALSE))</f>
      </c>
      <c r="W143" s="24">
        <f>IF(COUNT(N143)=0,"",VLOOKUP(N143,Pts!$A$2:$B$112,2,FALSE))</f>
      </c>
      <c r="X143" s="25">
        <f>SUM(O143:W143)+Z143</f>
        <v>0</v>
      </c>
      <c r="Y143" s="25">
        <f>IF(COUNT(O143:W143)=Pts!$D$1,SUM(O143:W143)-SMALL(O143:W143,1),SUM(O143:W143)+Z143)</f>
        <v>0</v>
      </c>
    </row>
    <row r="144" spans="15:23" ht="18" customHeight="1">
      <c r="O144" s="12">
        <f aca="true" t="shared" si="6" ref="O144:W144">SUM(O2:O143)</f>
        <v>136</v>
      </c>
      <c r="P144" s="12">
        <f t="shared" si="6"/>
        <v>95</v>
      </c>
      <c r="Q144" s="12">
        <f t="shared" si="6"/>
        <v>132</v>
      </c>
      <c r="R144" s="12">
        <f t="shared" si="6"/>
        <v>141</v>
      </c>
      <c r="S144" s="12">
        <f t="shared" si="6"/>
        <v>155</v>
      </c>
      <c r="T144" s="12">
        <f t="shared" si="6"/>
        <v>137</v>
      </c>
      <c r="U144" s="12">
        <f t="shared" si="6"/>
        <v>0</v>
      </c>
      <c r="V144" s="12">
        <f t="shared" si="6"/>
        <v>0</v>
      </c>
      <c r="W144" s="12">
        <f t="shared" si="6"/>
        <v>0</v>
      </c>
    </row>
    <row r="145" ht="18.75" customHeight="1"/>
    <row r="146" ht="16.5" customHeight="1"/>
    <row r="147" ht="14.25" customHeight="1"/>
    <row r="148" ht="15" customHeight="1"/>
  </sheetData>
  <sheetProtection/>
  <autoFilter ref="A1:C148"/>
  <mergeCells count="1">
    <mergeCell ref="AA1:AA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Y11" sqref="Y11"/>
    </sheetView>
  </sheetViews>
  <sheetFormatPr defaultColWidth="11.421875" defaultRowHeight="12.75"/>
  <cols>
    <col min="1" max="1" width="6.140625" style="0" bestFit="1" customWidth="1"/>
    <col min="2" max="2" width="5.00390625" style="0" customWidth="1"/>
    <col min="3" max="3" width="13.28125" style="0" customWidth="1"/>
    <col min="4" max="4" width="12.140625" style="0" customWidth="1"/>
    <col min="5" max="5" width="14.7109375" style="2" customWidth="1"/>
    <col min="6" max="6" width="5.8515625" style="1" customWidth="1"/>
    <col min="7" max="7" width="4.7109375" style="1" customWidth="1"/>
    <col min="8" max="8" width="3.8515625" style="1" bestFit="1" customWidth="1"/>
    <col min="9" max="9" width="5.57421875" style="1" customWidth="1"/>
    <col min="10" max="10" width="5.28125" style="1" customWidth="1"/>
    <col min="11" max="11" width="5.28125" style="134" customWidth="1"/>
    <col min="12" max="12" width="4.421875" style="136" customWidth="1"/>
    <col min="13" max="13" width="5.8515625" style="100" hidden="1" customWidth="1"/>
    <col min="14" max="14" width="4.421875" style="100" hidden="1" customWidth="1"/>
    <col min="15" max="15" width="3.8515625" style="1" customWidth="1"/>
    <col min="16" max="16" width="4.7109375" style="1" customWidth="1"/>
    <col min="17" max="17" width="3.8515625" style="1" customWidth="1"/>
    <col min="18" max="18" width="3.8515625" style="135" customWidth="1"/>
    <col min="19" max="19" width="5.140625" style="1" customWidth="1"/>
    <col min="20" max="20" width="4.57421875" style="1" customWidth="1"/>
    <col min="21" max="21" width="4.8515625" style="1" customWidth="1"/>
    <col min="22" max="22" width="5.8515625" style="68" customWidth="1"/>
    <col min="23" max="23" width="5.28125" style="69" customWidth="1"/>
    <col min="24" max="24" width="6.28125" style="4" customWidth="1"/>
    <col min="25" max="25" width="7.28125" style="4" customWidth="1"/>
  </cols>
  <sheetData>
    <row r="1" spans="1:26" s="3" customFormat="1" ht="25.5" customHeight="1" thickBot="1">
      <c r="A1" s="127">
        <f>'L2_Scr'!A1</f>
        <v>2013</v>
      </c>
      <c r="B1" s="128"/>
      <c r="C1" s="129" t="str">
        <f>'L2_Scr'!C1</f>
        <v>Ligue 2</v>
      </c>
      <c r="D1" s="130" t="str">
        <f>'L2_Scr'!D1</f>
        <v>Aquitaine</v>
      </c>
      <c r="E1" s="137" t="s">
        <v>341</v>
      </c>
      <c r="F1" s="6" t="str">
        <f>'L2_Scr'!F1</f>
        <v>Uzerche</v>
      </c>
      <c r="G1" s="7" t="str">
        <f>'L2_Scr'!G1</f>
        <v>Bonnat</v>
      </c>
      <c r="H1" s="174" t="str">
        <f>'L2_Scr'!H1</f>
        <v>Cauneille</v>
      </c>
      <c r="I1" s="166" t="str">
        <f>'L2_Scr'!I1</f>
        <v>Monein</v>
      </c>
      <c r="J1" s="8" t="str">
        <f>'L2_Scr'!J1</f>
        <v>Licq</v>
      </c>
      <c r="K1" s="7" t="str">
        <f>'L2_Scr'!K1</f>
        <v>Cancon</v>
      </c>
      <c r="L1" s="8">
        <f>'L2_Scr'!L1</f>
        <v>0</v>
      </c>
      <c r="M1" s="166">
        <f>'L2_Scr'!M1</f>
        <v>0</v>
      </c>
      <c r="N1" s="200">
        <f>'L2_Scr'!N1</f>
        <v>0</v>
      </c>
      <c r="O1" s="201" t="str">
        <f>'L2_Scr'!O1</f>
        <v>Uzerche</v>
      </c>
      <c r="P1" s="199" t="str">
        <f>'L2_Scr'!P1</f>
        <v>Bonnat</v>
      </c>
      <c r="Q1" s="10" t="str">
        <f>'L2_Scr'!Q1</f>
        <v>Cauneille</v>
      </c>
      <c r="R1" s="199" t="str">
        <f>'L2_Scr'!R1</f>
        <v>Monein</v>
      </c>
      <c r="S1" s="10" t="str">
        <f>'L2_Scr'!S1</f>
        <v>Licq</v>
      </c>
      <c r="T1" s="199" t="str">
        <f>'L2_Scr'!T1</f>
        <v>Cancon</v>
      </c>
      <c r="U1" s="10">
        <f>'L2_Scr'!U1</f>
      </c>
      <c r="V1" s="199">
        <f>'L2_Scr'!V1</f>
      </c>
      <c r="W1" s="9">
        <f>'L2_Scr'!W1</f>
      </c>
      <c r="X1" s="11" t="str">
        <f>'L2_Scr'!X1</f>
        <v>TOTAL</v>
      </c>
      <c r="Y1" s="67" t="str">
        <f>'L2_Scr'!Y1</f>
        <v>TOTAL  -1</v>
      </c>
      <c r="Z1" s="3" t="str">
        <f>'L2_Scr'!Z1</f>
        <v>pts CDF</v>
      </c>
    </row>
    <row r="2" spans="1:25" ht="12.75">
      <c r="A2" s="29" t="s">
        <v>673</v>
      </c>
      <c r="B2" s="176"/>
      <c r="C2" s="283" t="s">
        <v>488</v>
      </c>
      <c r="D2" s="284" t="s">
        <v>438</v>
      </c>
      <c r="E2" s="57" t="s">
        <v>28</v>
      </c>
      <c r="F2" s="19"/>
      <c r="G2" s="20">
        <v>1</v>
      </c>
      <c r="H2" s="21">
        <v>3</v>
      </c>
      <c r="I2" s="20">
        <v>2</v>
      </c>
      <c r="J2" s="21">
        <v>1</v>
      </c>
      <c r="K2" s="20">
        <v>2</v>
      </c>
      <c r="L2" s="21"/>
      <c r="M2" s="20"/>
      <c r="N2" s="101"/>
      <c r="O2" s="22">
        <f>IF(COUNT(F2)=0,"",VLOOKUP(F2,Pts!$A$2:$B$112,2,FALSE))</f>
      </c>
      <c r="P2" s="23">
        <f>IF(COUNT(G2)=0,"",VLOOKUP(G2,Pts!$A$2:$B$112,2,FALSE))</f>
        <v>20</v>
      </c>
      <c r="Q2" s="24">
        <f>IF(COUNT(H2)=0,"",VLOOKUP(H2,Pts!$A$2:$B$112,2,FALSE))</f>
        <v>15</v>
      </c>
      <c r="R2" s="23">
        <f>IF(COUNT(I2)=0,"",VLOOKUP(I2,Pts!$A$2:$B$112,2,FALSE))</f>
        <v>17</v>
      </c>
      <c r="S2" s="24">
        <f>IF(COUNT(J2)=0,"",VLOOKUP(J2,Pts!$A$2:$B$112,2,FALSE))</f>
        <v>20</v>
      </c>
      <c r="T2" s="23">
        <f>IF(COUNT(K2)=0,"",VLOOKUP(K2,Pts!$A$2:$B$112,2,FALSE))</f>
        <v>17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 aca="true" t="shared" si="0" ref="X2:X8">SUM(O2:W2)</f>
        <v>89</v>
      </c>
      <c r="Y2" s="25">
        <f>IF(COUNT(O2:W2)=Pts!$D$1,SUM(O2:W2)-SMALL(O2:W2,1),SUM(O2:W2))</f>
        <v>89</v>
      </c>
    </row>
    <row r="3" spans="1:25" ht="12.75">
      <c r="A3" s="241" t="s">
        <v>341</v>
      </c>
      <c r="B3" s="269"/>
      <c r="C3" s="270" t="s">
        <v>622</v>
      </c>
      <c r="D3" s="271" t="s">
        <v>376</v>
      </c>
      <c r="E3" s="224" t="s">
        <v>26</v>
      </c>
      <c r="F3" s="19">
        <v>1</v>
      </c>
      <c r="G3" s="20">
        <v>2</v>
      </c>
      <c r="H3" s="21">
        <v>1</v>
      </c>
      <c r="I3" s="20"/>
      <c r="J3" s="21">
        <v>2</v>
      </c>
      <c r="K3" s="20"/>
      <c r="L3" s="21"/>
      <c r="M3" s="20"/>
      <c r="N3" s="101"/>
      <c r="O3" s="22">
        <f>IF(COUNT(F3)=0,"",VLOOKUP(F3,Pts!$A$2:$B$112,2,FALSE))</f>
        <v>20</v>
      </c>
      <c r="P3" s="23">
        <f>IF(COUNT(G3)=0,"",VLOOKUP(G3,Pts!$A$2:$B$112,2,FALSE))</f>
        <v>17</v>
      </c>
      <c r="Q3" s="24">
        <f>IF(COUNT(H3)=0,"",VLOOKUP(H3,Pts!$A$2:$B$112,2,FALSE))</f>
        <v>20</v>
      </c>
      <c r="R3" s="23">
        <f>IF(COUNT(I3)=0,"",VLOOKUP(I3,Pts!$A$2:$B$112,2,FALSE))</f>
      </c>
      <c r="S3" s="24">
        <f>IF(COUNT(J3)=0,"",VLOOKUP(J3,Pts!$A$2:$B$112,2,FALSE))</f>
        <v>17</v>
      </c>
      <c r="T3" s="23">
        <f>IF(COUNT(K3)=0,"",VLOOKUP(K3,Pts!$A$2:$B$112,2,FALSE))</f>
      </c>
      <c r="U3" s="24">
        <f>IF(COUNT(L3)=0,"",VLOOKUP(L3,Pts!$A$2:$B$112,2,FALSE))</f>
      </c>
      <c r="V3" s="23">
        <f>IF(COUNT(M3)=0,"",VLOOKUP(M3,Pts!$A$2:$B$112,2,FALSE))</f>
      </c>
      <c r="W3" s="24">
        <f>IF(COUNT(N3)=0,"",VLOOKUP(N3,Pts!$A$2:$B$112,2,FALSE))</f>
      </c>
      <c r="X3" s="25">
        <f t="shared" si="0"/>
        <v>74</v>
      </c>
      <c r="Y3" s="25">
        <f>IF(COUNT(O3:W3)=Pts!$D$1,SUM(O3:W3)-SMALL(O3:W3,1),SUM(O3:W3))</f>
        <v>74</v>
      </c>
    </row>
    <row r="4" spans="1:26" ht="12.75">
      <c r="A4" s="29" t="s">
        <v>341</v>
      </c>
      <c r="B4" s="176"/>
      <c r="C4" s="329" t="s">
        <v>629</v>
      </c>
      <c r="D4" s="330" t="s">
        <v>352</v>
      </c>
      <c r="E4" s="379" t="s">
        <v>33</v>
      </c>
      <c r="F4" s="19">
        <v>4</v>
      </c>
      <c r="G4" s="20"/>
      <c r="H4" s="21">
        <v>2</v>
      </c>
      <c r="I4" s="20">
        <v>1</v>
      </c>
      <c r="J4" s="21"/>
      <c r="K4" s="20">
        <v>1</v>
      </c>
      <c r="L4" s="21"/>
      <c r="M4" s="20"/>
      <c r="N4" s="101"/>
      <c r="O4" s="22">
        <f>IF(COUNT(F4)=0,"",VLOOKUP(F4,Pts!$A$2:$B$112,2,FALSE))</f>
        <v>13</v>
      </c>
      <c r="P4" s="23">
        <f>IF(COUNT(G4)=0,"",VLOOKUP(G4,Pts!$A$2:$B$112,2,FALSE))</f>
      </c>
      <c r="Q4" s="24">
        <f>IF(COUNT(H4)=0,"",VLOOKUP(H4,Pts!$A$2:$B$112,2,FALSE))</f>
        <v>17</v>
      </c>
      <c r="R4" s="23">
        <f>IF(COUNT(I4)=0,"",VLOOKUP(I4,Pts!$A$2:$B$112,2,FALSE))</f>
        <v>20</v>
      </c>
      <c r="S4" s="24">
        <f>IF(COUNT(J4)=0,"",VLOOKUP(J4,Pts!$A$2:$B$112,2,FALSE))</f>
      </c>
      <c r="T4" s="23">
        <f>IF(COUNT(K4)=0,"",VLOOKUP(K4,Pts!$A$2:$B$112,2,FALSE))</f>
        <v>20</v>
      </c>
      <c r="U4" s="24">
        <f>IF(COUNT(L4)=0,"",VLOOKUP(L4,Pts!$A$2:$B$112,2,FALSE))</f>
      </c>
      <c r="V4" s="23">
        <f>IF(COUNT(M4)=0,"",VLOOKUP(M4,Pts!$A$2:$B$112,2,FALSE))</f>
      </c>
      <c r="W4" s="24">
        <f>IF(COUNT(N4)=0,"",VLOOKUP(N4,Pts!$A$2:$B$112,2,FALSE))</f>
      </c>
      <c r="X4" s="25">
        <f t="shared" si="0"/>
        <v>70</v>
      </c>
      <c r="Y4" s="25">
        <f>IF(COUNT(O4:W4)=Pts!$D$1,SUM(O4:W4)-SMALL(O4:W4,1),SUM(O4:W4))</f>
        <v>70</v>
      </c>
      <c r="Z4" s="27"/>
    </row>
    <row r="5" spans="1:26" s="27" customFormat="1" ht="12.75" customHeight="1">
      <c r="A5" s="225" t="s">
        <v>341</v>
      </c>
      <c r="B5" s="249"/>
      <c r="C5" s="252" t="s">
        <v>591</v>
      </c>
      <c r="D5" s="253" t="s">
        <v>63</v>
      </c>
      <c r="E5" s="224" t="s">
        <v>26</v>
      </c>
      <c r="F5" s="19">
        <v>2</v>
      </c>
      <c r="G5" s="20"/>
      <c r="H5" s="21">
        <v>4</v>
      </c>
      <c r="I5" s="20">
        <v>3</v>
      </c>
      <c r="J5" s="21"/>
      <c r="K5" s="20">
        <v>3</v>
      </c>
      <c r="L5" s="21"/>
      <c r="M5" s="20"/>
      <c r="N5" s="101"/>
      <c r="O5" s="22">
        <f>IF(COUNT(F5)=0,"",VLOOKUP(F5,Pts!$A$2:$B$112,2,FALSE))</f>
        <v>17</v>
      </c>
      <c r="P5" s="23">
        <f>IF(COUNT(G5)=0,"",VLOOKUP(G5,Pts!$A$2:$B$112,2,FALSE))</f>
      </c>
      <c r="Q5" s="24">
        <f>IF(COUNT(H5)=0,"",VLOOKUP(H5,Pts!$A$2:$B$112,2,FALSE))</f>
        <v>13</v>
      </c>
      <c r="R5" s="23">
        <f>IF(COUNT(I5)=0,"",VLOOKUP(I5,Pts!$A$2:$B$112,2,FALSE))</f>
        <v>15</v>
      </c>
      <c r="S5" s="24">
        <f>IF(COUNT(J5)=0,"",VLOOKUP(J5,Pts!$A$2:$B$112,2,FALSE))</f>
      </c>
      <c r="T5" s="23">
        <f>IF(COUNT(K5)=0,"",VLOOKUP(K5,Pts!$A$2:$B$112,2,FALSE))</f>
        <v>15</v>
      </c>
      <c r="U5" s="24">
        <f>IF(COUNT(L5)=0,"",VLOOKUP(L5,Pts!$A$2:$B$112,2,FALSE))</f>
      </c>
      <c r="V5" s="23">
        <f>IF(COUNT(M5)=0,"",VLOOKUP(M5,Pts!$A$2:$B$112,2,FALSE))</f>
      </c>
      <c r="W5" s="24">
        <f>IF(COUNT(N5)=0,"",VLOOKUP(N5,Pts!$A$2:$B$112,2,FALSE))</f>
      </c>
      <c r="X5" s="25">
        <f t="shared" si="0"/>
        <v>60</v>
      </c>
      <c r="Y5" s="25">
        <f>IF(COUNT(O5:W5)=Pts!$D$1,SUM(O5:W5)-SMALL(O5:W5,1),SUM(O5:W5))</f>
        <v>60</v>
      </c>
      <c r="Z5"/>
    </row>
    <row r="6" spans="1:25" ht="12.75">
      <c r="A6" s="220" t="s">
        <v>341</v>
      </c>
      <c r="B6" s="237"/>
      <c r="C6" s="264" t="s">
        <v>609</v>
      </c>
      <c r="D6" s="265" t="s">
        <v>63</v>
      </c>
      <c r="E6" s="224" t="s">
        <v>627</v>
      </c>
      <c r="F6" s="19">
        <v>3</v>
      </c>
      <c r="G6" s="20">
        <v>3</v>
      </c>
      <c r="H6" s="21">
        <v>6</v>
      </c>
      <c r="I6" s="20"/>
      <c r="J6" s="21"/>
      <c r="K6" s="20"/>
      <c r="L6" s="21"/>
      <c r="M6" s="20"/>
      <c r="N6" s="101"/>
      <c r="O6" s="22">
        <f>IF(COUNT(F6)=0,"",VLOOKUP(F6,Pts!$A$2:$B$112,2,FALSE))</f>
        <v>15</v>
      </c>
      <c r="P6" s="23">
        <f>IF(COUNT(G6)=0,"",VLOOKUP(G6,Pts!$A$2:$B$112,2,FALSE))</f>
        <v>15</v>
      </c>
      <c r="Q6" s="24">
        <f>IF(COUNT(H6)=0,"",VLOOKUP(H6,Pts!$A$2:$B$112,2,FALSE))</f>
        <v>10</v>
      </c>
      <c r="R6" s="23">
        <f>IF(COUNT(I6)=0,"",VLOOKUP(I6,Pts!$A$2:$B$112,2,FALSE))</f>
      </c>
      <c r="S6" s="24">
        <f>IF(COUNT(J6)=0,"",VLOOKUP(J6,Pts!$A$2:$B$112,2,FALSE))</f>
      </c>
      <c r="T6" s="23">
        <f>IF(COUNT(K6)=0,"",VLOOKUP(K6,Pts!$A$2:$B$112,2,FALSE))</f>
      </c>
      <c r="U6" s="24">
        <f>IF(COUNT(L6)=0,"",VLOOKUP(L6,Pts!$A$2:$B$112,2,FALSE))</f>
      </c>
      <c r="V6" s="23">
        <f>IF(COUNT(M6)=0,"",VLOOKUP(M6,Pts!$A$2:$B$112,2,FALSE))</f>
      </c>
      <c r="W6" s="24">
        <f>IF(COUNT(N6)=0,"",VLOOKUP(N6,Pts!$A$2:$B$112,2,FALSE))</f>
      </c>
      <c r="X6" s="25">
        <f t="shared" si="0"/>
        <v>40</v>
      </c>
      <c r="Y6" s="25">
        <f>IF(COUNT(O6:W6)=Pts!$D$1,SUM(O6:W6)-SMALL(O6:W6,1),SUM(O6:W6))</f>
        <v>40</v>
      </c>
    </row>
    <row r="7" spans="1:25" ht="12.75">
      <c r="A7" s="241" t="s">
        <v>341</v>
      </c>
      <c r="B7" s="221"/>
      <c r="C7" s="235" t="s">
        <v>668</v>
      </c>
      <c r="D7" s="236" t="s">
        <v>244</v>
      </c>
      <c r="E7" s="224" t="s">
        <v>41</v>
      </c>
      <c r="F7" s="19"/>
      <c r="G7" s="20"/>
      <c r="H7" s="21"/>
      <c r="I7" s="20">
        <v>4</v>
      </c>
      <c r="J7" s="21"/>
      <c r="K7" s="20"/>
      <c r="L7" s="21"/>
      <c r="M7" s="20"/>
      <c r="N7" s="101"/>
      <c r="O7" s="22">
        <f>IF(COUNT(F7)=0,"",VLOOKUP(F7,Pts!$A$2:$B$112,2,FALSE))</f>
      </c>
      <c r="P7" s="23">
        <f>IF(COUNT(G7)=0,"",VLOOKUP(G7,Pts!$A$2:$B$112,2,FALSE))</f>
      </c>
      <c r="Q7" s="24">
        <f>IF(COUNT(H7)=0,"",VLOOKUP(H7,Pts!$A$2:$B$112,2,FALSE))</f>
      </c>
      <c r="R7" s="23">
        <f>IF(COUNT(I7)=0,"",VLOOKUP(I7,Pts!$A$2:$B$112,2,FALSE))</f>
        <v>13</v>
      </c>
      <c r="S7" s="24">
        <f>IF(COUNT(J7)=0,"",VLOOKUP(J7,Pts!$A$2:$B$112,2,FALSE))</f>
      </c>
      <c r="T7" s="23">
        <f>IF(COUNT(K7)=0,"",VLOOKUP(K7,Pts!$A$2:$B$112,2,FALSE))</f>
      </c>
      <c r="U7" s="24">
        <f>IF(COUNT(L7)=0,"",VLOOKUP(L7,Pts!$A$2:$B$112,2,FALSE))</f>
      </c>
      <c r="V7" s="23">
        <f>IF(COUNT(M7)=0,"",VLOOKUP(M7,Pts!$A$2:$B$112,2,FALSE))</f>
      </c>
      <c r="W7" s="24">
        <f>IF(COUNT(N7)=0,"",VLOOKUP(N7,Pts!$A$2:$B$112,2,FALSE))</f>
      </c>
      <c r="X7" s="25">
        <f t="shared" si="0"/>
        <v>13</v>
      </c>
      <c r="Y7" s="25">
        <f>IF(COUNT(O7:W7)=Pts!$D$1,SUM(O7:W7)-SMALL(O7:W7,1),SUM(O7:W7))</f>
        <v>13</v>
      </c>
    </row>
    <row r="8" spans="1:25" ht="12.75">
      <c r="A8" s="220" t="s">
        <v>341</v>
      </c>
      <c r="B8" s="237"/>
      <c r="C8" s="264" t="s">
        <v>653</v>
      </c>
      <c r="D8" s="265" t="s">
        <v>107</v>
      </c>
      <c r="E8" s="224" t="s">
        <v>654</v>
      </c>
      <c r="F8" s="19"/>
      <c r="G8" s="20"/>
      <c r="H8" s="21">
        <v>5</v>
      </c>
      <c r="I8" s="20"/>
      <c r="J8" s="21"/>
      <c r="K8" s="20"/>
      <c r="L8" s="21"/>
      <c r="M8" s="20"/>
      <c r="N8" s="101"/>
      <c r="O8" s="22">
        <f>IF(COUNT(F8)=0,"",VLOOKUP(F8,Pts!$A$2:$B$112,2,FALSE))</f>
      </c>
      <c r="P8" s="23">
        <f>IF(COUNT(G8)=0,"",VLOOKUP(G8,Pts!$A$2:$B$112,2,FALSE))</f>
      </c>
      <c r="Q8" s="24">
        <f>IF(COUNT(H8)=0,"",VLOOKUP(H8,Pts!$A$2:$B$112,2,FALSE))</f>
        <v>11</v>
      </c>
      <c r="R8" s="23">
        <f>IF(COUNT(I8)=0,"",VLOOKUP(I8,Pts!$A$2:$B$112,2,FALSE))</f>
      </c>
      <c r="S8" s="24">
        <f>IF(COUNT(J8)=0,"",VLOOKUP(J8,Pts!$A$2:$B$112,2,FALSE))</f>
      </c>
      <c r="T8" s="23">
        <f>IF(COUNT(K8)=0,"",VLOOKUP(K8,Pts!$A$2:$B$112,2,FALSE))</f>
      </c>
      <c r="U8" s="24">
        <f>IF(COUNT(L8)=0,"",VLOOKUP(L8,Pts!$A$2:$B$112,2,FALSE))</f>
      </c>
      <c r="V8" s="23">
        <f>IF(COUNT(M8)=0,"",VLOOKUP(M8,Pts!$A$2:$B$112,2,FALSE))</f>
      </c>
      <c r="W8" s="24">
        <f>IF(COUNT(N8)=0,"",VLOOKUP(N8,Pts!$A$2:$B$112,2,FALSE))</f>
      </c>
      <c r="X8" s="25">
        <f t="shared" si="0"/>
        <v>11</v>
      </c>
      <c r="Y8" s="25">
        <f>IF(COUNT(O8:W8)=Pts!$D$1,SUM(O8:W8)-SMALL(O8:W8,1),SUM(O8:W8))</f>
        <v>11</v>
      </c>
    </row>
  </sheetData>
  <sheetProtection/>
  <printOptions horizontalCentered="1"/>
  <pageMargins left="0" right="0" top="0.984251968503937" bottom="0.984251968503937" header="0.5118110236220472" footer="0.5118110236220472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2" width="4.140625" style="0" customWidth="1"/>
    <col min="3" max="3" width="17.140625" style="0" customWidth="1"/>
    <col min="4" max="4" width="12.140625" style="0" customWidth="1"/>
    <col min="5" max="5" width="14.7109375" style="2" customWidth="1"/>
    <col min="6" max="6" width="5.8515625" style="1" customWidth="1"/>
    <col min="7" max="7" width="4.7109375" style="1" customWidth="1"/>
    <col min="8" max="8" width="3.8515625" style="1" bestFit="1" customWidth="1"/>
    <col min="9" max="9" width="5.57421875" style="1" customWidth="1"/>
    <col min="10" max="10" width="5.28125" style="1" customWidth="1"/>
    <col min="11" max="11" width="5.28125" style="134" customWidth="1"/>
    <col min="12" max="12" width="5.00390625" style="136" customWidth="1"/>
    <col min="13" max="13" width="5.8515625" style="100" hidden="1" customWidth="1"/>
    <col min="14" max="14" width="5.00390625" style="100" hidden="1" customWidth="1"/>
    <col min="15" max="15" width="6.8515625" style="1" customWidth="1"/>
    <col min="16" max="16" width="7.00390625" style="1" customWidth="1"/>
    <col min="17" max="17" width="5.7109375" style="1" customWidth="1"/>
    <col min="18" max="18" width="5.8515625" style="135" customWidth="1"/>
    <col min="19" max="19" width="5.8515625" style="1" customWidth="1"/>
    <col min="20" max="20" width="6.57421875" style="1" customWidth="1"/>
    <col min="21" max="21" width="4.8515625" style="1" customWidth="1"/>
    <col min="22" max="22" width="5.8515625" style="68" hidden="1" customWidth="1"/>
    <col min="23" max="23" width="4.421875" style="69" hidden="1" customWidth="1"/>
    <col min="24" max="24" width="6.28125" style="4" customWidth="1"/>
    <col min="25" max="25" width="7.28125" style="4" customWidth="1"/>
  </cols>
  <sheetData>
    <row r="1" spans="1:26" s="3" customFormat="1" ht="25.5" customHeight="1" thickBot="1">
      <c r="A1" s="127">
        <f>'L2_Scr'!A1</f>
        <v>2013</v>
      </c>
      <c r="B1" s="128"/>
      <c r="C1" s="129" t="str">
        <f>'L2_Scr'!C1</f>
        <v>Ligue 2</v>
      </c>
      <c r="D1" s="130" t="str">
        <f>'L2_Scr'!D1</f>
        <v>Aquitaine</v>
      </c>
      <c r="E1" s="137" t="s">
        <v>402</v>
      </c>
      <c r="F1" s="6" t="str">
        <f>'L2_Scr'!F1</f>
        <v>Uzerche</v>
      </c>
      <c r="G1" s="7" t="str">
        <f>'L2_Scr'!G1</f>
        <v>Bonnat</v>
      </c>
      <c r="H1" s="174" t="str">
        <f>'L2_Scr'!H1</f>
        <v>Cauneille</v>
      </c>
      <c r="I1" s="166" t="str">
        <f>'L2_Scr'!I1</f>
        <v>Monein</v>
      </c>
      <c r="J1" s="8" t="str">
        <f>'L2_Scr'!J1</f>
        <v>Licq</v>
      </c>
      <c r="K1" s="7" t="str">
        <f>'L2_Scr'!K1</f>
        <v>Cancon</v>
      </c>
      <c r="L1" s="8">
        <f>'L2_Scr'!L1</f>
        <v>0</v>
      </c>
      <c r="M1" s="166">
        <f>'L2_Scr'!M1</f>
        <v>0</v>
      </c>
      <c r="N1" s="200">
        <f>'L2_Scr'!N1</f>
        <v>0</v>
      </c>
      <c r="O1" s="201" t="str">
        <f>'L2_Scr'!O1</f>
        <v>Uzerche</v>
      </c>
      <c r="P1" s="199" t="str">
        <f>'L2_Scr'!P1</f>
        <v>Bonnat</v>
      </c>
      <c r="Q1" s="10" t="str">
        <f>'L2_Scr'!Q1</f>
        <v>Cauneille</v>
      </c>
      <c r="R1" s="199" t="str">
        <f>'L2_Scr'!R1</f>
        <v>Monein</v>
      </c>
      <c r="S1" s="10" t="str">
        <f>'L2_Scr'!S1</f>
        <v>Licq</v>
      </c>
      <c r="T1" s="199" t="str">
        <f>'L2_Scr'!T1</f>
        <v>Cancon</v>
      </c>
      <c r="U1" s="10">
        <f>'L2_Scr'!U1</f>
      </c>
      <c r="V1" s="199">
        <f>'L2_Scr'!V1</f>
      </c>
      <c r="W1" s="9">
        <f>'L2_Scr'!W1</f>
      </c>
      <c r="X1" s="11" t="str">
        <f>'L2_Scr'!X1</f>
        <v>TOTAL</v>
      </c>
      <c r="Y1" s="67" t="str">
        <f>'L2_Scr'!Y1</f>
        <v>TOTAL  -1</v>
      </c>
      <c r="Z1" s="3" t="str">
        <f>'L2_Scr'!Z1</f>
        <v>pts CDF</v>
      </c>
    </row>
    <row r="2" spans="1:25" s="27" customFormat="1" ht="12.75" customHeight="1">
      <c r="A2" s="225"/>
      <c r="B2" s="221" t="s">
        <v>16</v>
      </c>
      <c r="C2" s="222" t="s">
        <v>167</v>
      </c>
      <c r="D2" s="236" t="s">
        <v>107</v>
      </c>
      <c r="E2" s="224" t="s">
        <v>386</v>
      </c>
      <c r="F2" s="19">
        <v>3</v>
      </c>
      <c r="G2" s="20">
        <v>3</v>
      </c>
      <c r="H2" s="21"/>
      <c r="I2" s="20">
        <v>2</v>
      </c>
      <c r="J2" s="21">
        <v>1</v>
      </c>
      <c r="K2" s="20">
        <v>6</v>
      </c>
      <c r="L2" s="21"/>
      <c r="M2" s="20"/>
      <c r="N2" s="101"/>
      <c r="O2" s="22">
        <f>IF(COUNT(F2)=0,"",VLOOKUP(F2,Pts!$A$2:$B$112,2,FALSE))</f>
        <v>15</v>
      </c>
      <c r="P2" s="23">
        <f>IF(COUNT(G2)=0,"",VLOOKUP(G2,Pts!$A$2:$B$112,2,FALSE))</f>
        <v>15</v>
      </c>
      <c r="Q2" s="24">
        <f>IF(COUNT(H2)=0,"",VLOOKUP(H2,Pts!$A$2:$B$112,2,FALSE))</f>
      </c>
      <c r="R2" s="23">
        <f>IF(COUNT(I2)=0,"",VLOOKUP(I2,Pts!$A$2:$B$112,2,FALSE))</f>
        <v>17</v>
      </c>
      <c r="S2" s="24">
        <f>IF(COUNT(J2)=0,"",VLOOKUP(J2,Pts!$A$2:$B$112,2,FALSE))</f>
        <v>20</v>
      </c>
      <c r="T2" s="23">
        <f>IF(COUNT(K2)=0,"",VLOOKUP(K2,Pts!$A$2:$B$112,2,FALSE))</f>
        <v>10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 aca="true" t="shared" si="0" ref="X2:X25">SUM(O2:W2)</f>
        <v>77</v>
      </c>
      <c r="Y2" s="25">
        <f>IF(COUNT(O2:W2)=Pts!$D$1,SUM(O2:W2)-SMALL(O2:W2,1),SUM(O2:W2))</f>
        <v>77</v>
      </c>
    </row>
    <row r="3" spans="1:26" s="27" customFormat="1" ht="12.75" customHeight="1">
      <c r="A3" s="225"/>
      <c r="B3" s="221" t="s">
        <v>16</v>
      </c>
      <c r="C3" s="222" t="s">
        <v>290</v>
      </c>
      <c r="D3" s="223" t="s">
        <v>27</v>
      </c>
      <c r="E3" s="240" t="s">
        <v>19</v>
      </c>
      <c r="F3" s="19"/>
      <c r="G3" s="20">
        <v>4</v>
      </c>
      <c r="H3" s="21">
        <v>3</v>
      </c>
      <c r="I3" s="20">
        <v>3</v>
      </c>
      <c r="J3" s="21">
        <v>3</v>
      </c>
      <c r="K3" s="20">
        <v>4</v>
      </c>
      <c r="L3" s="21"/>
      <c r="M3" s="20"/>
      <c r="N3" s="101"/>
      <c r="O3" s="22">
        <f>IF(COUNT(F3)=0,"",VLOOKUP(F3,Pts!$A$2:$B$112,2,FALSE))</f>
      </c>
      <c r="P3" s="23">
        <f>IF(COUNT(G3)=0,"",VLOOKUP(G3,Pts!$A$2:$B$112,2,FALSE))</f>
        <v>13</v>
      </c>
      <c r="Q3" s="24">
        <f>IF(COUNT(H3)=0,"",VLOOKUP(H3,Pts!$A$2:$B$112,2,FALSE))</f>
        <v>15</v>
      </c>
      <c r="R3" s="23">
        <f>IF(COUNT(I3)=0,"",VLOOKUP(I3,Pts!$A$2:$B$112,2,FALSE))</f>
        <v>15</v>
      </c>
      <c r="S3" s="24">
        <f>IF(COUNT(J3)=0,"",VLOOKUP(J3,Pts!$A$2:$B$112,2,FALSE))</f>
        <v>15</v>
      </c>
      <c r="T3" s="23">
        <f>IF(COUNT(K3)=0,"",VLOOKUP(K3,Pts!$A$2:$B$112,2,FALSE))</f>
        <v>13</v>
      </c>
      <c r="U3" s="24">
        <f>IF(COUNT(L3)=0,"",VLOOKUP(L3,Pts!$A$2:$B$112,2,FALSE))</f>
      </c>
      <c r="V3" s="23">
        <f>IF(COUNT(M3)=0,"",VLOOKUP(M3,Pts!$A$2:$B$112,2,FALSE))</f>
      </c>
      <c r="W3" s="24">
        <f>IF(COUNT(N3)=0,"",VLOOKUP(N3,Pts!$A$2:$B$112,2,FALSE))</f>
      </c>
      <c r="X3" s="25">
        <f t="shared" si="0"/>
        <v>71</v>
      </c>
      <c r="Y3" s="25">
        <f>IF(COUNT(O3:W3)=Pts!$D$1,SUM(O3:W3)-SMALL(O3:W3,1),SUM(O3:W3))</f>
        <v>71</v>
      </c>
      <c r="Z3"/>
    </row>
    <row r="4" spans="1:25" s="27" customFormat="1" ht="12.75" customHeight="1">
      <c r="A4" s="241"/>
      <c r="B4" s="221" t="s">
        <v>16</v>
      </c>
      <c r="C4" s="222" t="s">
        <v>336</v>
      </c>
      <c r="D4" s="223" t="s">
        <v>32</v>
      </c>
      <c r="E4" s="224" t="s">
        <v>19</v>
      </c>
      <c r="F4" s="19">
        <v>1</v>
      </c>
      <c r="G4" s="20"/>
      <c r="H4" s="21">
        <v>1</v>
      </c>
      <c r="I4" s="20"/>
      <c r="J4" s="21">
        <v>5</v>
      </c>
      <c r="K4" s="20">
        <v>1</v>
      </c>
      <c r="L4" s="21"/>
      <c r="M4" s="20"/>
      <c r="N4" s="101"/>
      <c r="O4" s="22">
        <f>IF(COUNT(F4)=0,"",VLOOKUP(F4,Pts!$A$2:$B$112,2,FALSE))</f>
        <v>20</v>
      </c>
      <c r="P4" s="23">
        <f>IF(COUNT(G4)=0,"",VLOOKUP(G4,Pts!$A$2:$B$112,2,FALSE))</f>
      </c>
      <c r="Q4" s="24">
        <f>IF(COUNT(H4)=0,"",VLOOKUP(H4,Pts!$A$2:$B$112,2,FALSE))</f>
        <v>20</v>
      </c>
      <c r="R4" s="23">
        <f>IF(COUNT(I4)=0,"",VLOOKUP(I4,Pts!$A$2:$B$112,2,FALSE))</f>
      </c>
      <c r="S4" s="24">
        <f>IF(COUNT(J4)=0,"",VLOOKUP(J4,Pts!$A$2:$B$112,2,FALSE))</f>
        <v>11</v>
      </c>
      <c r="T4" s="23">
        <f>IF(COUNT(K4)=0,"",VLOOKUP(K4,Pts!$A$2:$B$112,2,FALSE))</f>
        <v>20</v>
      </c>
      <c r="U4" s="24">
        <f>IF(COUNT(L4)=0,"",VLOOKUP(L4,Pts!$A$2:$B$112,2,FALSE))</f>
      </c>
      <c r="V4" s="23">
        <f>IF(COUNT(M4)=0,"",VLOOKUP(M4,Pts!$A$2:$B$112,2,FALSE))</f>
      </c>
      <c r="W4" s="24">
        <f>IF(COUNT(N4)=0,"",VLOOKUP(N4,Pts!$A$2:$B$112,2,FALSE))</f>
      </c>
      <c r="X4" s="25">
        <f t="shared" si="0"/>
        <v>71</v>
      </c>
      <c r="Y4" s="25">
        <f>IF(COUNT(O4:W4)=Pts!$D$1,SUM(O4:W4)-SMALL(O4:W4,1),SUM(O4:W4))</f>
        <v>71</v>
      </c>
    </row>
    <row r="5" spans="1:26" s="27" customFormat="1" ht="12.75" customHeight="1">
      <c r="A5" s="190"/>
      <c r="B5" s="194" t="s">
        <v>16</v>
      </c>
      <c r="C5" s="195" t="s">
        <v>534</v>
      </c>
      <c r="D5" s="196" t="s">
        <v>13</v>
      </c>
      <c r="E5" s="380" t="s">
        <v>386</v>
      </c>
      <c r="F5" s="19">
        <v>4</v>
      </c>
      <c r="G5" s="20">
        <v>1</v>
      </c>
      <c r="H5" s="21">
        <v>7</v>
      </c>
      <c r="I5" s="20">
        <v>10</v>
      </c>
      <c r="J5" s="21"/>
      <c r="K5" s="20">
        <v>11</v>
      </c>
      <c r="L5" s="21"/>
      <c r="M5" s="20"/>
      <c r="N5" s="101"/>
      <c r="O5" s="22">
        <f>IF(COUNT(F5)=0,"",VLOOKUP(F5,Pts!$A$2:$B$112,2,FALSE))</f>
        <v>13</v>
      </c>
      <c r="P5" s="23">
        <f>IF(COUNT(G5)=0,"",VLOOKUP(G5,Pts!$A$2:$B$112,2,FALSE))</f>
        <v>20</v>
      </c>
      <c r="Q5" s="24">
        <f>IF(COUNT(H5)=0,"",VLOOKUP(H5,Pts!$A$2:$B$112,2,FALSE))</f>
        <v>9</v>
      </c>
      <c r="R5" s="23">
        <f>IF(COUNT(I5)=0,"",VLOOKUP(I5,Pts!$A$2:$B$112,2,FALSE))</f>
        <v>6</v>
      </c>
      <c r="S5" s="24">
        <f>IF(COUNT(J5)=0,"",VLOOKUP(J5,Pts!$A$2:$B$112,2,FALSE))</f>
      </c>
      <c r="T5" s="23">
        <f>IF(COUNT(K5)=0,"",VLOOKUP(K5,Pts!$A$2:$B$112,2,FALSE))</f>
        <v>5</v>
      </c>
      <c r="U5" s="24">
        <f>IF(COUNT(L5)=0,"",VLOOKUP(L5,Pts!$A$2:$B$112,2,FALSE))</f>
      </c>
      <c r="V5" s="23">
        <f>IF(COUNT(M5)=0,"",VLOOKUP(M5,Pts!$A$2:$B$112,2,FALSE))</f>
      </c>
      <c r="W5" s="24">
        <f>IF(COUNT(N5)=0,"",VLOOKUP(N5,Pts!$A$2:$B$112,2,FALSE))</f>
      </c>
      <c r="X5" s="25">
        <f t="shared" si="0"/>
        <v>53</v>
      </c>
      <c r="Y5" s="25">
        <f>IF(COUNT(O5:W5)=Pts!$D$1,SUM(O5:W5)-SMALL(O5:W5,1),SUM(O5:W5))</f>
        <v>53</v>
      </c>
      <c r="Z5"/>
    </row>
    <row r="6" spans="1:25" s="27" customFormat="1" ht="12.75" customHeight="1">
      <c r="A6" s="29"/>
      <c r="B6" s="193" t="s">
        <v>16</v>
      </c>
      <c r="C6" s="191" t="s">
        <v>325</v>
      </c>
      <c r="D6" s="192" t="s">
        <v>27</v>
      </c>
      <c r="E6" s="46" t="s">
        <v>26</v>
      </c>
      <c r="F6" s="19">
        <v>8</v>
      </c>
      <c r="G6" s="20">
        <v>5</v>
      </c>
      <c r="H6" s="21">
        <v>6</v>
      </c>
      <c r="I6" s="20">
        <v>6</v>
      </c>
      <c r="J6" s="21">
        <v>6</v>
      </c>
      <c r="K6" s="20">
        <v>10</v>
      </c>
      <c r="L6" s="21"/>
      <c r="M6" s="20"/>
      <c r="N6" s="101"/>
      <c r="O6" s="22">
        <f>IF(COUNT(F6)=0,"",VLOOKUP(F6,Pts!$A$2:$B$112,2,FALSE))</f>
        <v>8</v>
      </c>
      <c r="P6" s="23">
        <f>IF(COUNT(G6)=0,"",VLOOKUP(G6,Pts!$A$2:$B$112,2,FALSE))</f>
        <v>11</v>
      </c>
      <c r="Q6" s="24">
        <f>IF(COUNT(H6)=0,"",VLOOKUP(H6,Pts!$A$2:$B$112,2,FALSE))</f>
        <v>10</v>
      </c>
      <c r="R6" s="23">
        <f>IF(COUNT(I6)=0,"",VLOOKUP(I6,Pts!$A$2:$B$112,2,FALSE))</f>
        <v>10</v>
      </c>
      <c r="S6" s="24">
        <f>IF(COUNT(J6)=0,"",VLOOKUP(J6,Pts!$A$2:$B$112,2,FALSE))</f>
        <v>10</v>
      </c>
      <c r="T6" s="23">
        <f>IF(COUNT(K6)=0,"",VLOOKUP(K6,Pts!$A$2:$B$112,2,FALSE))</f>
        <v>6</v>
      </c>
      <c r="U6" s="24">
        <f>IF(COUNT(L6)=0,"",VLOOKUP(L6,Pts!$A$2:$B$112,2,FALSE))</f>
      </c>
      <c r="V6" s="23">
        <f>IF(COUNT(M6)=0,"",VLOOKUP(M6,Pts!$A$2:$B$112,2,FALSE))</f>
      </c>
      <c r="W6" s="24">
        <f>IF(COUNT(N6)=0,"",VLOOKUP(N6,Pts!$A$2:$B$112,2,FALSE))</f>
      </c>
      <c r="X6" s="25">
        <f t="shared" si="0"/>
        <v>55</v>
      </c>
      <c r="Y6" s="25">
        <f>IF(COUNT(O6:W6)=Pts!$D$1,SUM(O6:W6)-SMALL(O6:W6,1),SUM(O6:W6))</f>
        <v>49</v>
      </c>
    </row>
    <row r="7" spans="1:26" s="27" customFormat="1" ht="12.75" customHeight="1">
      <c r="A7" s="241"/>
      <c r="B7" s="234" t="s">
        <v>16</v>
      </c>
      <c r="C7" s="235" t="s">
        <v>636</v>
      </c>
      <c r="D7" s="236" t="s">
        <v>244</v>
      </c>
      <c r="E7" s="224" t="s">
        <v>19</v>
      </c>
      <c r="F7" s="19">
        <v>5</v>
      </c>
      <c r="G7" s="20"/>
      <c r="H7" s="21">
        <v>8</v>
      </c>
      <c r="I7" s="20">
        <v>5</v>
      </c>
      <c r="J7" s="21">
        <v>4</v>
      </c>
      <c r="K7" s="20"/>
      <c r="L7" s="21"/>
      <c r="M7" s="20"/>
      <c r="N7" s="101"/>
      <c r="O7" s="22">
        <f>IF(COUNT(F7)=0,"",VLOOKUP(F7,Pts!$A$2:$B$112,2,FALSE))</f>
        <v>11</v>
      </c>
      <c r="P7" s="23">
        <f>IF(COUNT(G7)=0,"",VLOOKUP(G7,Pts!$A$2:$B$112,2,FALSE))</f>
      </c>
      <c r="Q7" s="24">
        <f>IF(COUNT(H7)=0,"",VLOOKUP(H7,Pts!$A$2:$B$112,2,FALSE))</f>
        <v>8</v>
      </c>
      <c r="R7" s="23">
        <f>IF(COUNT(I7)=0,"",VLOOKUP(I7,Pts!$A$2:$B$112,2,FALSE))</f>
        <v>11</v>
      </c>
      <c r="S7" s="24">
        <f>IF(COUNT(J7)=0,"",VLOOKUP(J7,Pts!$A$2:$B$112,2,FALSE))</f>
        <v>13</v>
      </c>
      <c r="T7" s="23">
        <f>IF(COUNT(K7)=0,"",VLOOKUP(K7,Pts!$A$2:$B$112,2,FALSE))</f>
      </c>
      <c r="U7" s="24">
        <f>IF(COUNT(L7)=0,"",VLOOKUP(L7,Pts!$A$2:$B$112,2,FALSE))</f>
      </c>
      <c r="V7" s="23">
        <f>IF(COUNT(M7)=0,"",VLOOKUP(M7,Pts!$A$2:$B$112,2,FALSE))</f>
      </c>
      <c r="W7" s="24">
        <f>IF(COUNT(N7)=0,"",VLOOKUP(N7,Pts!$A$2:$B$112,2,FALSE))</f>
      </c>
      <c r="X7" s="25">
        <f t="shared" si="0"/>
        <v>43</v>
      </c>
      <c r="Y7" s="25">
        <f>IF(COUNT(O7:W7)=Pts!$D$1,SUM(O7:W7)-SMALL(O7:W7,1),SUM(O7:W7))</f>
        <v>43</v>
      </c>
      <c r="Z7"/>
    </row>
    <row r="8" spans="1:26" s="27" customFormat="1" ht="12.75" customHeight="1">
      <c r="A8" s="241"/>
      <c r="B8" s="263" t="s">
        <v>16</v>
      </c>
      <c r="C8" s="264" t="s">
        <v>550</v>
      </c>
      <c r="D8" s="265" t="s">
        <v>7</v>
      </c>
      <c r="E8" s="240" t="s">
        <v>121</v>
      </c>
      <c r="F8" s="19"/>
      <c r="G8" s="20"/>
      <c r="H8" s="21">
        <v>4</v>
      </c>
      <c r="I8" s="20">
        <v>4</v>
      </c>
      <c r="J8" s="21">
        <v>2</v>
      </c>
      <c r="K8" s="20"/>
      <c r="L8" s="21"/>
      <c r="M8" s="20"/>
      <c r="N8" s="101"/>
      <c r="O8" s="22">
        <f>IF(COUNT(F8)=0,"",VLOOKUP(F8,Pts!$A$2:$B$112,2,FALSE))</f>
      </c>
      <c r="P8" s="23">
        <f>IF(COUNT(G8)=0,"",VLOOKUP(G8,Pts!$A$2:$B$112,2,FALSE))</f>
      </c>
      <c r="Q8" s="24">
        <f>IF(COUNT(H8)=0,"",VLOOKUP(H8,Pts!$A$2:$B$112,2,FALSE))</f>
        <v>13</v>
      </c>
      <c r="R8" s="23">
        <f>IF(COUNT(I8)=0,"",VLOOKUP(I8,Pts!$A$2:$B$112,2,FALSE))</f>
        <v>13</v>
      </c>
      <c r="S8" s="24">
        <f>IF(COUNT(J8)=0,"",VLOOKUP(J8,Pts!$A$2:$B$112,2,FALSE))</f>
        <v>17</v>
      </c>
      <c r="T8" s="23">
        <f>IF(COUNT(K8)=0,"",VLOOKUP(K8,Pts!$A$2:$B$112,2,FALSE))</f>
      </c>
      <c r="U8" s="24">
        <f>IF(COUNT(L8)=0,"",VLOOKUP(L8,Pts!$A$2:$B$112,2,FALSE))</f>
      </c>
      <c r="V8" s="23">
        <f>IF(COUNT(M8)=0,"",VLOOKUP(M8,Pts!$A$2:$B$112,2,FALSE))</f>
      </c>
      <c r="W8" s="24">
        <f>IF(COUNT(N8)=0,"",VLOOKUP(N8,Pts!$A$2:$B$112,2,FALSE))</f>
      </c>
      <c r="X8" s="25">
        <f t="shared" si="0"/>
        <v>43</v>
      </c>
      <c r="Y8" s="25">
        <f>IF(COUNT(O8:W8)=Pts!$D$1,SUM(O8:W8)-SMALL(O8:W8,1),SUM(O8:W8))</f>
        <v>43</v>
      </c>
      <c r="Z8"/>
    </row>
    <row r="9" spans="1:25" ht="12.75">
      <c r="A9" s="241"/>
      <c r="B9" s="234" t="s">
        <v>16</v>
      </c>
      <c r="C9" s="235" t="s">
        <v>639</v>
      </c>
      <c r="D9" s="236" t="s">
        <v>640</v>
      </c>
      <c r="E9" s="224" t="s">
        <v>19</v>
      </c>
      <c r="F9" s="19">
        <v>6</v>
      </c>
      <c r="G9" s="20"/>
      <c r="H9" s="21">
        <v>9</v>
      </c>
      <c r="I9" s="20">
        <v>8</v>
      </c>
      <c r="J9" s="21"/>
      <c r="K9" s="20">
        <v>3</v>
      </c>
      <c r="L9" s="21"/>
      <c r="M9" s="20"/>
      <c r="N9" s="101"/>
      <c r="O9" s="22">
        <f>IF(COUNT(F9)=0,"",VLOOKUP(F9,Pts!$A$2:$B$112,2,FALSE))</f>
        <v>10</v>
      </c>
      <c r="P9" s="23">
        <f>IF(COUNT(G9)=0,"",VLOOKUP(G9,Pts!$A$2:$B$112,2,FALSE))</f>
      </c>
      <c r="Q9" s="24">
        <f>IF(COUNT(H9)=0,"",VLOOKUP(H9,Pts!$A$2:$B$112,2,FALSE))</f>
        <v>7</v>
      </c>
      <c r="R9" s="23">
        <f>IF(COUNT(I9)=0,"",VLOOKUP(I9,Pts!$A$2:$B$112,2,FALSE))</f>
        <v>8</v>
      </c>
      <c r="S9" s="24">
        <f>IF(COUNT(J9)=0,"",VLOOKUP(J9,Pts!$A$2:$B$112,2,FALSE))</f>
      </c>
      <c r="T9" s="23">
        <f>IF(COUNT(K9)=0,"",VLOOKUP(K9,Pts!$A$2:$B$112,2,FALSE))</f>
        <v>15</v>
      </c>
      <c r="U9" s="24">
        <f>IF(COUNT(L9)=0,"",VLOOKUP(L9,Pts!$A$2:$B$112,2,FALSE))</f>
      </c>
      <c r="V9" s="23">
        <f>IF(COUNT(M9)=0,"",VLOOKUP(M9,Pts!$A$2:$B$112,2,FALSE))</f>
      </c>
      <c r="W9" s="24">
        <f>IF(COUNT(N9)=0,"",VLOOKUP(N9,Pts!$A$2:$B$112,2,FALSE))</f>
      </c>
      <c r="X9" s="25">
        <f t="shared" si="0"/>
        <v>40</v>
      </c>
      <c r="Y9" s="25">
        <f>IF(COUNT(O9:W9)=Pts!$D$1,SUM(O9:W9)-SMALL(O9:W9,1),SUM(O9:W9))</f>
        <v>40</v>
      </c>
    </row>
    <row r="10" spans="1:25" ht="12.75">
      <c r="A10" s="225"/>
      <c r="B10" s="234" t="s">
        <v>16</v>
      </c>
      <c r="C10" s="235" t="s">
        <v>290</v>
      </c>
      <c r="D10" s="236" t="s">
        <v>650</v>
      </c>
      <c r="E10" s="224" t="s">
        <v>19</v>
      </c>
      <c r="F10" s="19"/>
      <c r="G10" s="20">
        <v>6</v>
      </c>
      <c r="H10" s="21"/>
      <c r="I10" s="20">
        <v>7</v>
      </c>
      <c r="J10" s="21"/>
      <c r="K10" s="20">
        <v>8</v>
      </c>
      <c r="L10" s="21"/>
      <c r="M10" s="20"/>
      <c r="N10" s="101"/>
      <c r="O10" s="22">
        <f>IF(COUNT(F10)=0,"",VLOOKUP(F10,Pts!$A$2:$B$112,2,FALSE))</f>
      </c>
      <c r="P10" s="23">
        <f>IF(COUNT(G10)=0,"",VLOOKUP(G10,Pts!$A$2:$B$112,2,FALSE))</f>
        <v>10</v>
      </c>
      <c r="Q10" s="24">
        <f>IF(COUNT(H10)=0,"",VLOOKUP(H10,Pts!$A$2:$B$112,2,FALSE))</f>
      </c>
      <c r="R10" s="23">
        <f>IF(COUNT(I10)=0,"",VLOOKUP(I10,Pts!$A$2:$B$112,2,FALSE))</f>
        <v>9</v>
      </c>
      <c r="S10" s="24">
        <f>IF(COUNT(J10)=0,"",VLOOKUP(J10,Pts!$A$2:$B$112,2,FALSE))</f>
      </c>
      <c r="T10" s="23">
        <f>IF(COUNT(K10)=0,"",VLOOKUP(K10,Pts!$A$2:$B$112,2,FALSE))</f>
        <v>8</v>
      </c>
      <c r="U10" s="24">
        <f>IF(COUNT(L10)=0,"",VLOOKUP(L10,Pts!$A$2:$B$112,2,FALSE))</f>
      </c>
      <c r="V10" s="23">
        <f>IF(COUNT(M10)=0,"",VLOOKUP(M10,Pts!$A$2:$B$112,2,FALSE))</f>
      </c>
      <c r="W10" s="24">
        <f>IF(COUNT(N10)=0,"",VLOOKUP(N10,Pts!$A$2:$B$112,2,FALSE))</f>
      </c>
      <c r="X10" s="25">
        <f t="shared" si="0"/>
        <v>27</v>
      </c>
      <c r="Y10" s="25">
        <f>IF(COUNT(O10:W10)=Pts!$D$1,SUM(O10:W10)-SMALL(O10:W10,1),SUM(O10:W10))</f>
        <v>27</v>
      </c>
    </row>
    <row r="11" spans="1:26" ht="12.75">
      <c r="A11" s="29"/>
      <c r="B11" s="177" t="s">
        <v>16</v>
      </c>
      <c r="C11" s="41" t="s">
        <v>250</v>
      </c>
      <c r="D11" s="42" t="s">
        <v>83</v>
      </c>
      <c r="E11" s="111" t="s">
        <v>22</v>
      </c>
      <c r="F11" s="19"/>
      <c r="G11" s="20"/>
      <c r="H11" s="21"/>
      <c r="I11" s="20">
        <v>1</v>
      </c>
      <c r="J11" s="21"/>
      <c r="K11" s="20"/>
      <c r="L11" s="21"/>
      <c r="M11" s="20"/>
      <c r="N11" s="101"/>
      <c r="O11" s="22">
        <f>IF(COUNT(F11)=0,"",VLOOKUP(F11,Pts!$A$2:$B$112,2,FALSE))</f>
      </c>
      <c r="P11" s="23">
        <f>IF(COUNT(G11)=0,"",VLOOKUP(G11,Pts!$A$2:$B$112,2,FALSE))</f>
      </c>
      <c r="Q11" s="24">
        <f>IF(COUNT(H11)=0,"",VLOOKUP(H11,Pts!$A$2:$B$112,2,FALSE))</f>
      </c>
      <c r="R11" s="23">
        <f>IF(COUNT(I11)=0,"",VLOOKUP(I11,Pts!$A$2:$B$112,2,FALSE))</f>
        <v>20</v>
      </c>
      <c r="S11" s="24">
        <f>IF(COUNT(J11)=0,"",VLOOKUP(J11,Pts!$A$2:$B$112,2,FALSE))</f>
      </c>
      <c r="T11" s="23">
        <f>IF(COUNT(K11)=0,"",VLOOKUP(K11,Pts!$A$2:$B$112,2,FALSE))</f>
      </c>
      <c r="U11" s="24">
        <f>IF(COUNT(L11)=0,"",VLOOKUP(L11,Pts!$A$2:$B$112,2,FALSE))</f>
      </c>
      <c r="V11" s="23">
        <f>IF(COUNT(M11)=0,"",VLOOKUP(M11,Pts!$A$2:$B$112,2,FALSE))</f>
      </c>
      <c r="W11" s="24">
        <f>IF(COUNT(N11)=0,"",VLOOKUP(N11,Pts!$A$2:$B$112,2,FALSE))</f>
      </c>
      <c r="X11" s="25">
        <f t="shared" si="0"/>
        <v>20</v>
      </c>
      <c r="Y11" s="25">
        <f>IF(COUNT(O11:W11)=Pts!$D$1,SUM(O11:W11)-SMALL(O11:W11,1),SUM(O11:W11))</f>
        <v>20</v>
      </c>
      <c r="Z11" s="27"/>
    </row>
    <row r="12" spans="1:26" ht="12.75">
      <c r="A12" s="29"/>
      <c r="B12" s="74" t="s">
        <v>16</v>
      </c>
      <c r="C12" s="139" t="s">
        <v>466</v>
      </c>
      <c r="D12" s="140" t="s">
        <v>451</v>
      </c>
      <c r="E12" s="57" t="s">
        <v>53</v>
      </c>
      <c r="F12" s="19"/>
      <c r="G12" s="20"/>
      <c r="H12" s="21">
        <v>2</v>
      </c>
      <c r="I12" s="20"/>
      <c r="J12" s="21"/>
      <c r="K12" s="20"/>
      <c r="L12" s="21"/>
      <c r="M12" s="20"/>
      <c r="N12" s="101"/>
      <c r="O12" s="22">
        <f>IF(COUNT(F12)=0,"",VLOOKUP(F12,Pts!$A$2:$B$112,2,FALSE))</f>
      </c>
      <c r="P12" s="23">
        <f>IF(COUNT(G12)=0,"",VLOOKUP(G12,Pts!$A$2:$B$112,2,FALSE))</f>
      </c>
      <c r="Q12" s="24">
        <f>IF(COUNT(H12)=0,"",VLOOKUP(H12,Pts!$A$2:$B$112,2,FALSE))</f>
        <v>17</v>
      </c>
      <c r="R12" s="23">
        <f>IF(COUNT(I12)=0,"",VLOOKUP(I12,Pts!$A$2:$B$112,2,FALSE))</f>
      </c>
      <c r="S12" s="24">
        <f>IF(COUNT(J12)=0,"",VLOOKUP(J12,Pts!$A$2:$B$112,2,FALSE))</f>
      </c>
      <c r="T12" s="23">
        <f>IF(COUNT(K12)=0,"",VLOOKUP(K12,Pts!$A$2:$B$112,2,FALSE))</f>
      </c>
      <c r="U12" s="24">
        <f>IF(COUNT(L12)=0,"",VLOOKUP(L12,Pts!$A$2:$B$112,2,FALSE))</f>
      </c>
      <c r="V12" s="23">
        <f>IF(COUNT(M12)=0,"",VLOOKUP(M12,Pts!$A$2:$B$112,2,FALSE))</f>
      </c>
      <c r="W12" s="24">
        <f>IF(COUNT(N12)=0,"",VLOOKUP(N12,Pts!$A$2:$B$112,2,FALSE))</f>
      </c>
      <c r="X12" s="25">
        <f t="shared" si="0"/>
        <v>17</v>
      </c>
      <c r="Y12" s="25">
        <f>IF(COUNT(O12:W12)=Pts!$D$1,SUM(O12:W12)-SMALL(O12:W12,1),SUM(O12:W12))</f>
        <v>17</v>
      </c>
      <c r="Z12" s="27"/>
    </row>
    <row r="13" spans="1:26" ht="12.75">
      <c r="A13" s="225"/>
      <c r="B13" s="237" t="s">
        <v>16</v>
      </c>
      <c r="C13" s="238" t="s">
        <v>319</v>
      </c>
      <c r="D13" s="239" t="s">
        <v>64</v>
      </c>
      <c r="E13" s="240" t="s">
        <v>19</v>
      </c>
      <c r="F13" s="19">
        <v>2</v>
      </c>
      <c r="G13" s="20"/>
      <c r="H13" s="21"/>
      <c r="I13" s="20"/>
      <c r="J13" s="21"/>
      <c r="K13" s="20"/>
      <c r="L13" s="21"/>
      <c r="M13" s="20"/>
      <c r="N13" s="101"/>
      <c r="O13" s="22">
        <f>IF(COUNT(F13)=0,"",VLOOKUP(F13,Pts!$A$2:$B$112,2,FALSE))</f>
        <v>17</v>
      </c>
      <c r="P13" s="23">
        <f>IF(COUNT(G13)=0,"",VLOOKUP(G13,Pts!$A$2:$B$112,2,FALSE))</f>
      </c>
      <c r="Q13" s="24">
        <f>IF(COUNT(H13)=0,"",VLOOKUP(H13,Pts!$A$2:$B$112,2,FALSE))</f>
      </c>
      <c r="R13" s="23">
        <f>IF(COUNT(I13)=0,"",VLOOKUP(I13,Pts!$A$2:$B$112,2,FALSE))</f>
      </c>
      <c r="S13" s="24">
        <f>IF(COUNT(J13)=0,"",VLOOKUP(J13,Pts!$A$2:$B$112,2,FALSE))</f>
      </c>
      <c r="T13" s="23">
        <f>IF(COUNT(K13)=0,"",VLOOKUP(K13,Pts!$A$2:$B$112,2,FALSE))</f>
      </c>
      <c r="U13" s="24">
        <f>IF(COUNT(L13)=0,"",VLOOKUP(L13,Pts!$A$2:$B$112,2,FALSE))</f>
      </c>
      <c r="V13" s="23">
        <f>IF(COUNT(M13)=0,"",VLOOKUP(M13,Pts!$A$2:$B$112,2,FALSE))</f>
      </c>
      <c r="W13" s="24">
        <f>IF(COUNT(N13)=0,"",VLOOKUP(N13,Pts!$A$2:$B$112,2,FALSE))</f>
      </c>
      <c r="X13" s="25">
        <f t="shared" si="0"/>
        <v>17</v>
      </c>
      <c r="Y13" s="25">
        <f>IF(COUNT(O13:W13)=Pts!$D$1,SUM(O13:W13)-SMALL(O13:W13,1),SUM(O13:W13))</f>
        <v>17</v>
      </c>
      <c r="Z13" s="27"/>
    </row>
    <row r="14" spans="1:26" ht="12.75">
      <c r="A14" s="225"/>
      <c r="B14" s="263" t="s">
        <v>16</v>
      </c>
      <c r="C14" s="264" t="s">
        <v>647</v>
      </c>
      <c r="D14" s="265" t="s">
        <v>24</v>
      </c>
      <c r="E14" s="240" t="s">
        <v>613</v>
      </c>
      <c r="F14" s="19"/>
      <c r="G14" s="20">
        <v>2</v>
      </c>
      <c r="H14" s="21"/>
      <c r="I14" s="20"/>
      <c r="J14" s="21"/>
      <c r="K14" s="20"/>
      <c r="L14" s="21"/>
      <c r="M14" s="20"/>
      <c r="N14" s="101"/>
      <c r="O14" s="22">
        <f>IF(COUNT(F14)=0,"",VLOOKUP(F14,Pts!$A$2:$B$112,2,FALSE))</f>
      </c>
      <c r="P14" s="23">
        <f>IF(COUNT(G14)=0,"",VLOOKUP(G14,Pts!$A$2:$B$112,2,FALSE))</f>
        <v>17</v>
      </c>
      <c r="Q14" s="24">
        <f>IF(COUNT(H14)=0,"",VLOOKUP(H14,Pts!$A$2:$B$112,2,FALSE))</f>
      </c>
      <c r="R14" s="23">
        <f>IF(COUNT(I14)=0,"",VLOOKUP(I14,Pts!$A$2:$B$112,2,FALSE))</f>
      </c>
      <c r="S14" s="24">
        <f>IF(COUNT(J14)=0,"",VLOOKUP(J14,Pts!$A$2:$B$112,2,FALSE))</f>
      </c>
      <c r="T14" s="23">
        <f>IF(COUNT(K14)=0,"",VLOOKUP(K14,Pts!$A$2:$B$112,2,FALSE))</f>
      </c>
      <c r="U14" s="24">
        <f>IF(COUNT(L14)=0,"",VLOOKUP(L14,Pts!$A$2:$B$112,2,FALSE))</f>
      </c>
      <c r="V14" s="23">
        <f>IF(COUNT(M14)=0,"",VLOOKUP(M14,Pts!$A$2:$B$112,2,FALSE))</f>
      </c>
      <c r="W14" s="24">
        <f>IF(COUNT(N14)=0,"",VLOOKUP(N14,Pts!$A$2:$B$112,2,FALSE))</f>
      </c>
      <c r="X14" s="25">
        <f t="shared" si="0"/>
        <v>17</v>
      </c>
      <c r="Y14" s="25">
        <f>IF(COUNT(O14:W14)=Pts!$D$1,SUM(O14:W14)-SMALL(O14:W14,1),SUM(O14:W14))</f>
        <v>17</v>
      </c>
      <c r="Z14" s="27"/>
    </row>
    <row r="15" spans="1:25" ht="12.75">
      <c r="A15" s="225"/>
      <c r="B15" s="263" t="s">
        <v>16</v>
      </c>
      <c r="C15" s="238" t="s">
        <v>312</v>
      </c>
      <c r="D15" s="239" t="s">
        <v>61</v>
      </c>
      <c r="E15" s="224" t="s">
        <v>36</v>
      </c>
      <c r="F15" s="19"/>
      <c r="G15" s="20"/>
      <c r="H15" s="21">
        <v>10</v>
      </c>
      <c r="I15" s="20"/>
      <c r="J15" s="21"/>
      <c r="K15" s="20">
        <v>5</v>
      </c>
      <c r="L15" s="21"/>
      <c r="M15" s="20"/>
      <c r="N15" s="101"/>
      <c r="O15" s="22">
        <f>IF(COUNT(F15)=0,"",VLOOKUP(F15,Pts!$A$2:$B$112,2,FALSE))</f>
      </c>
      <c r="P15" s="23">
        <f>IF(COUNT(G15)=0,"",VLOOKUP(G15,Pts!$A$2:$B$112,2,FALSE))</f>
      </c>
      <c r="Q15" s="24">
        <f>IF(COUNT(H15)=0,"",VLOOKUP(H15,Pts!$A$2:$B$112,2,FALSE))</f>
        <v>6</v>
      </c>
      <c r="R15" s="23">
        <f>IF(COUNT(I15)=0,"",VLOOKUP(I15,Pts!$A$2:$B$112,2,FALSE))</f>
      </c>
      <c r="S15" s="24">
        <f>IF(COUNT(J15)=0,"",VLOOKUP(J15,Pts!$A$2:$B$112,2,FALSE))</f>
      </c>
      <c r="T15" s="23">
        <f>IF(COUNT(K15)=0,"",VLOOKUP(K15,Pts!$A$2:$B$112,2,FALSE))</f>
        <v>11</v>
      </c>
      <c r="U15" s="24">
        <f>IF(COUNT(L15)=0,"",VLOOKUP(L15,Pts!$A$2:$B$112,2,FALSE))</f>
      </c>
      <c r="V15" s="23">
        <f>IF(COUNT(M15)=0,"",VLOOKUP(M15,Pts!$A$2:$B$112,2,FALSE))</f>
      </c>
      <c r="W15" s="24">
        <f>IF(COUNT(N15)=0,"",VLOOKUP(N15,Pts!$A$2:$B$112,2,FALSE))</f>
      </c>
      <c r="X15" s="25">
        <f t="shared" si="0"/>
        <v>17</v>
      </c>
      <c r="Y15" s="25">
        <f>IF(COUNT(O15:W15)=Pts!$D$1,SUM(O15:W15)-SMALL(O15:W15,1),SUM(O15:W15))</f>
        <v>17</v>
      </c>
    </row>
    <row r="16" spans="1:25" ht="12.75">
      <c r="A16" s="441"/>
      <c r="B16" s="385" t="s">
        <v>16</v>
      </c>
      <c r="C16" s="388" t="s">
        <v>477</v>
      </c>
      <c r="D16" s="389" t="s">
        <v>128</v>
      </c>
      <c r="E16" s="240" t="s">
        <v>434</v>
      </c>
      <c r="F16" s="19"/>
      <c r="G16" s="20"/>
      <c r="H16" s="21"/>
      <c r="I16" s="20"/>
      <c r="J16" s="21"/>
      <c r="K16" s="20">
        <v>2</v>
      </c>
      <c r="L16" s="21"/>
      <c r="M16" s="20"/>
      <c r="N16" s="101"/>
      <c r="O16" s="22">
        <f>IF(COUNT(F16)=0,"",VLOOKUP(F16,Pts!$A$2:$B$112,2,FALSE))</f>
      </c>
      <c r="P16" s="23">
        <f>IF(COUNT(G16)=0,"",VLOOKUP(G16,Pts!$A$2:$B$112,2,FALSE))</f>
      </c>
      <c r="Q16" s="24">
        <f>IF(COUNT(H16)=0,"",VLOOKUP(H16,Pts!$A$2:$B$112,2,FALSE))</f>
      </c>
      <c r="R16" s="23">
        <f>IF(COUNT(I16)=0,"",VLOOKUP(I16,Pts!$A$2:$B$112,2,FALSE))</f>
      </c>
      <c r="S16" s="24">
        <f>IF(COUNT(J16)=0,"",VLOOKUP(J16,Pts!$A$2:$B$112,2,FALSE))</f>
      </c>
      <c r="T16" s="23">
        <f>IF(COUNT(K16)=0,"",VLOOKUP(K16,Pts!$A$2:$B$112,2,FALSE))</f>
        <v>17</v>
      </c>
      <c r="U16" s="24">
        <f>IF(COUNT(L16)=0,"",VLOOKUP(L16,Pts!$A$2:$B$112,2,FALSE))</f>
      </c>
      <c r="V16" s="23">
        <f>IF(COUNT(M16)=0,"",VLOOKUP(M16,Pts!$A$2:$B$112,2,FALSE))</f>
      </c>
      <c r="W16" s="24">
        <f>IF(COUNT(N16)=0,"",VLOOKUP(N16,Pts!$A$2:$B$112,2,FALSE))</f>
      </c>
      <c r="X16" s="25">
        <f t="shared" si="0"/>
        <v>17</v>
      </c>
      <c r="Y16" s="25">
        <f>IF(COUNT(O16:W16)=Pts!$D$1,SUM(O16:W16)-SMALL(O16:W16,1),SUM(O16:W16))</f>
        <v>17</v>
      </c>
    </row>
    <row r="17" spans="1:25" ht="12.75">
      <c r="A17" s="220"/>
      <c r="B17" s="260" t="s">
        <v>16</v>
      </c>
      <c r="C17" s="275" t="s">
        <v>610</v>
      </c>
      <c r="D17" s="276" t="s">
        <v>84</v>
      </c>
      <c r="E17" s="266" t="s">
        <v>627</v>
      </c>
      <c r="F17" s="19">
        <v>9</v>
      </c>
      <c r="G17" s="20"/>
      <c r="H17" s="21">
        <v>11</v>
      </c>
      <c r="I17" s="20"/>
      <c r="J17" s="21"/>
      <c r="K17" s="20">
        <v>12</v>
      </c>
      <c r="L17" s="21"/>
      <c r="M17" s="20"/>
      <c r="N17" s="101"/>
      <c r="O17" s="22">
        <f>IF(COUNT(F17)=0,"",VLOOKUP(F17,Pts!$A$2:$B$112,2,FALSE))</f>
        <v>7</v>
      </c>
      <c r="P17" s="23">
        <f>IF(COUNT(G17)=0,"",VLOOKUP(G17,Pts!$A$2:$B$112,2,FALSE))</f>
      </c>
      <c r="Q17" s="24">
        <f>IF(COUNT(H17)=0,"",VLOOKUP(H17,Pts!$A$2:$B$112,2,FALSE))</f>
        <v>5</v>
      </c>
      <c r="R17" s="23">
        <f>IF(COUNT(I17)=0,"",VLOOKUP(I17,Pts!$A$2:$B$112,2,FALSE))</f>
      </c>
      <c r="S17" s="24">
        <f>IF(COUNT(J17)=0,"",VLOOKUP(J17,Pts!$A$2:$B$112,2,FALSE))</f>
      </c>
      <c r="T17" s="23">
        <f>IF(COUNT(K17)=0,"",VLOOKUP(K17,Pts!$A$2:$B$112,2,FALSE))</f>
        <v>4</v>
      </c>
      <c r="U17" s="24">
        <f>IF(COUNT(L17)=0,"",VLOOKUP(L17,Pts!$A$2:$B$112,2,FALSE))</f>
      </c>
      <c r="V17" s="23">
        <f>IF(COUNT(M17)=0,"",VLOOKUP(M17,Pts!$A$2:$B$112,2,FALSE))</f>
      </c>
      <c r="W17" s="24">
        <f>IF(COUNT(N17)=0,"",VLOOKUP(N17,Pts!$A$2:$B$112,2,FALSE))</f>
      </c>
      <c r="X17" s="25">
        <f t="shared" si="0"/>
        <v>16</v>
      </c>
      <c r="Y17" s="25">
        <f>IF(COUNT(O17:W17)=Pts!$D$1,SUM(O17:W17)-SMALL(O17:W17,1),SUM(O17:W17))</f>
        <v>16</v>
      </c>
    </row>
    <row r="18" spans="1:25" ht="12.75">
      <c r="A18" s="47"/>
      <c r="B18" s="48" t="s">
        <v>16</v>
      </c>
      <c r="C18" s="49" t="s">
        <v>486</v>
      </c>
      <c r="D18" s="50" t="s">
        <v>487</v>
      </c>
      <c r="E18" s="46" t="s">
        <v>19</v>
      </c>
      <c r="F18" s="19">
        <v>10</v>
      </c>
      <c r="G18" s="20"/>
      <c r="H18" s="21"/>
      <c r="I18" s="20">
        <v>11</v>
      </c>
      <c r="J18" s="21"/>
      <c r="K18" s="20">
        <v>13</v>
      </c>
      <c r="L18" s="21"/>
      <c r="M18" s="20"/>
      <c r="N18" s="101"/>
      <c r="O18" s="22">
        <f>IF(COUNT(F18)=0,"",VLOOKUP(F18,Pts!$A$2:$B$112,2,FALSE))</f>
        <v>6</v>
      </c>
      <c r="P18" s="23">
        <f>IF(COUNT(G18)=0,"",VLOOKUP(G18,Pts!$A$2:$B$112,2,FALSE))</f>
      </c>
      <c r="Q18" s="24">
        <f>IF(COUNT(H18)=0,"",VLOOKUP(H18,Pts!$A$2:$B$112,2,FALSE))</f>
      </c>
      <c r="R18" s="23">
        <f>IF(COUNT(I18)=0,"",VLOOKUP(I18,Pts!$A$2:$B$112,2,FALSE))</f>
        <v>5</v>
      </c>
      <c r="S18" s="24">
        <f>IF(COUNT(J18)=0,"",VLOOKUP(J18,Pts!$A$2:$B$112,2,FALSE))</f>
      </c>
      <c r="T18" s="23">
        <f>IF(COUNT(K18)=0,"",VLOOKUP(K18,Pts!$A$2:$B$112,2,FALSE))</f>
        <v>3</v>
      </c>
      <c r="U18" s="24">
        <f>IF(COUNT(L18)=0,"",VLOOKUP(L18,Pts!$A$2:$B$112,2,FALSE))</f>
      </c>
      <c r="V18" s="23">
        <f>IF(COUNT(M18)=0,"",VLOOKUP(M18,Pts!$A$2:$B$112,2,FALSE))</f>
      </c>
      <c r="W18" s="24">
        <f>IF(COUNT(N18)=0,"",VLOOKUP(N18,Pts!$A$2:$B$112,2,FALSE))</f>
      </c>
      <c r="X18" s="25">
        <f t="shared" si="0"/>
        <v>14</v>
      </c>
      <c r="Y18" s="25">
        <f>IF(COUNT(O18:W18)=Pts!$D$1,SUM(O18:W18)-SMALL(O18:W18,1),SUM(O18:W18))</f>
        <v>14</v>
      </c>
    </row>
    <row r="19" spans="1:25" ht="12.75">
      <c r="A19" s="220"/>
      <c r="B19" s="269" t="s">
        <v>16</v>
      </c>
      <c r="C19" s="270" t="s">
        <v>641</v>
      </c>
      <c r="D19" s="271" t="s">
        <v>52</v>
      </c>
      <c r="E19" s="224" t="s">
        <v>36</v>
      </c>
      <c r="F19" s="19">
        <v>7</v>
      </c>
      <c r="G19" s="20"/>
      <c r="H19" s="21">
        <v>12</v>
      </c>
      <c r="I19" s="20"/>
      <c r="J19" s="21"/>
      <c r="K19" s="20"/>
      <c r="L19" s="21"/>
      <c r="M19" s="20"/>
      <c r="N19" s="101"/>
      <c r="O19" s="22">
        <f>IF(COUNT(F19)=0,"",VLOOKUP(F19,Pts!$A$2:$B$112,2,FALSE))</f>
        <v>9</v>
      </c>
      <c r="P19" s="23">
        <f>IF(COUNT(G19)=0,"",VLOOKUP(G19,Pts!$A$2:$B$112,2,FALSE))</f>
      </c>
      <c r="Q19" s="24">
        <f>IF(COUNT(H19)=0,"",VLOOKUP(H19,Pts!$A$2:$B$112,2,FALSE))</f>
        <v>4</v>
      </c>
      <c r="R19" s="23">
        <f>IF(COUNT(I19)=0,"",VLOOKUP(I19,Pts!$A$2:$B$112,2,FALSE))</f>
      </c>
      <c r="S19" s="24">
        <f>IF(COUNT(J19)=0,"",VLOOKUP(J19,Pts!$A$2:$B$112,2,FALSE))</f>
      </c>
      <c r="T19" s="23">
        <f>IF(COUNT(K19)=0,"",VLOOKUP(K19,Pts!$A$2:$B$112,2,FALSE))</f>
      </c>
      <c r="U19" s="24">
        <f>IF(COUNT(L19)=0,"",VLOOKUP(L19,Pts!$A$2:$B$112,2,FALSE))</f>
      </c>
      <c r="V19" s="23">
        <f>IF(COUNT(M19)=0,"",VLOOKUP(M19,Pts!$A$2:$B$112,2,FALSE))</f>
      </c>
      <c r="W19" s="24">
        <f>IF(COUNT(N19)=0,"",VLOOKUP(N19,Pts!$A$2:$B$112,2,FALSE))</f>
      </c>
      <c r="X19" s="25">
        <f t="shared" si="0"/>
        <v>13</v>
      </c>
      <c r="Y19" s="25">
        <f>IF(COUNT(O19:W19)=Pts!$D$1,SUM(O19:W19)-SMALL(O19:W19,1),SUM(O19:W19))</f>
        <v>13</v>
      </c>
    </row>
    <row r="20" spans="1:25" ht="12.75">
      <c r="A20" s="47"/>
      <c r="B20" s="177" t="s">
        <v>16</v>
      </c>
      <c r="C20" s="319" t="s">
        <v>192</v>
      </c>
      <c r="D20" s="322" t="s">
        <v>25</v>
      </c>
      <c r="E20" s="57" t="s">
        <v>386</v>
      </c>
      <c r="F20" s="19"/>
      <c r="G20" s="20"/>
      <c r="H20" s="21">
        <v>5</v>
      </c>
      <c r="I20" s="20"/>
      <c r="J20" s="21"/>
      <c r="K20" s="20"/>
      <c r="L20" s="21"/>
      <c r="M20" s="20"/>
      <c r="N20" s="101"/>
      <c r="O20" s="22">
        <f>IF(COUNT(F20)=0,"",VLOOKUP(F20,Pts!$A$2:$B$112,2,FALSE))</f>
      </c>
      <c r="P20" s="23">
        <f>IF(COUNT(G20)=0,"",VLOOKUP(G20,Pts!$A$2:$B$112,2,FALSE))</f>
      </c>
      <c r="Q20" s="24">
        <f>IF(COUNT(H20)=0,"",VLOOKUP(H20,Pts!$A$2:$B$112,2,FALSE))</f>
        <v>11</v>
      </c>
      <c r="R20" s="23">
        <f>IF(COUNT(I20)=0,"",VLOOKUP(I20,Pts!$A$2:$B$112,2,FALSE))</f>
      </c>
      <c r="S20" s="24">
        <f>IF(COUNT(J20)=0,"",VLOOKUP(J20,Pts!$A$2:$B$112,2,FALSE))</f>
      </c>
      <c r="T20" s="23">
        <f>IF(COUNT(K20)=0,"",VLOOKUP(K20,Pts!$A$2:$B$112,2,FALSE))</f>
      </c>
      <c r="U20" s="24">
        <f>IF(COUNT(L20)=0,"",VLOOKUP(L20,Pts!$A$2:$B$112,2,FALSE))</f>
      </c>
      <c r="V20" s="23">
        <f>IF(COUNT(M20)=0,"",VLOOKUP(M20,Pts!$A$2:$B$112,2,FALSE))</f>
      </c>
      <c r="W20" s="24">
        <f>IF(COUNT(N20)=0,"",VLOOKUP(N20,Pts!$A$2:$B$112,2,FALSE))</f>
      </c>
      <c r="X20" s="25">
        <f t="shared" si="0"/>
        <v>11</v>
      </c>
      <c r="Y20" s="25">
        <f>IF(COUNT(O20:W20)=Pts!$D$1,SUM(O20:W20)-SMALL(O20:W20,1),SUM(O20:W20))</f>
        <v>11</v>
      </c>
    </row>
    <row r="21" spans="1:25" ht="12.75">
      <c r="A21" s="220"/>
      <c r="B21" s="234" t="s">
        <v>16</v>
      </c>
      <c r="C21" s="235" t="s">
        <v>651</v>
      </c>
      <c r="D21" s="236" t="s">
        <v>90</v>
      </c>
      <c r="E21" s="224" t="s">
        <v>26</v>
      </c>
      <c r="F21" s="19"/>
      <c r="G21" s="20">
        <v>7</v>
      </c>
      <c r="H21" s="21"/>
      <c r="I21" s="20"/>
      <c r="J21" s="21"/>
      <c r="K21" s="20">
        <v>14</v>
      </c>
      <c r="L21" s="21"/>
      <c r="M21" s="20"/>
      <c r="N21" s="101"/>
      <c r="O21" s="22">
        <f>IF(COUNT(F21)=0,"",VLOOKUP(F21,Pts!$A$2:$B$112,2,FALSE))</f>
      </c>
      <c r="P21" s="23">
        <f>IF(COUNT(G21)=0,"",VLOOKUP(G21,Pts!$A$2:$B$112,2,FALSE))</f>
        <v>9</v>
      </c>
      <c r="Q21" s="24">
        <f>IF(COUNT(H21)=0,"",VLOOKUP(H21,Pts!$A$2:$B$112,2,FALSE))</f>
      </c>
      <c r="R21" s="23">
        <f>IF(COUNT(I21)=0,"",VLOOKUP(I21,Pts!$A$2:$B$112,2,FALSE))</f>
      </c>
      <c r="S21" s="24">
        <f>IF(COUNT(J21)=0,"",VLOOKUP(J21,Pts!$A$2:$B$112,2,FALSE))</f>
      </c>
      <c r="T21" s="23">
        <f>IF(COUNT(K21)=0,"",VLOOKUP(K21,Pts!$A$2:$B$112,2,FALSE))</f>
        <v>2</v>
      </c>
      <c r="U21" s="24">
        <f>IF(COUNT(L21)=0,"",VLOOKUP(L21,Pts!$A$2:$B$112,2,FALSE))</f>
      </c>
      <c r="V21" s="23">
        <f>IF(COUNT(M21)=0,"",VLOOKUP(M21,Pts!$A$2:$B$112,2,FALSE))</f>
      </c>
      <c r="W21" s="24">
        <f>IF(COUNT(N21)=0,"",VLOOKUP(N21,Pts!$A$2:$B$112,2,FALSE))</f>
      </c>
      <c r="X21" s="25">
        <f t="shared" si="0"/>
        <v>11</v>
      </c>
      <c r="Y21" s="25">
        <f>IF(COUNT(O21:W21)=Pts!$D$1,SUM(O21:W21)-SMALL(O21:W21,1),SUM(O21:W21))</f>
        <v>11</v>
      </c>
    </row>
    <row r="22" spans="1:25" ht="12.75">
      <c r="A22" s="220"/>
      <c r="B22" s="260" t="s">
        <v>16</v>
      </c>
      <c r="C22" s="275" t="s">
        <v>600</v>
      </c>
      <c r="D22" s="276" t="s">
        <v>25</v>
      </c>
      <c r="E22" s="245" t="s">
        <v>22</v>
      </c>
      <c r="F22" s="19"/>
      <c r="G22" s="20"/>
      <c r="H22" s="21"/>
      <c r="I22" s="20"/>
      <c r="J22" s="21"/>
      <c r="K22" s="20">
        <v>7</v>
      </c>
      <c r="L22" s="21"/>
      <c r="M22" s="20"/>
      <c r="N22" s="101"/>
      <c r="O22" s="22">
        <f>IF(COUNT(F22)=0,"",VLOOKUP(F22,Pts!$A$2:$B$112,2,FALSE))</f>
      </c>
      <c r="P22" s="23">
        <f>IF(COUNT(G22)=0,"",VLOOKUP(G22,Pts!$A$2:$B$112,2,FALSE))</f>
      </c>
      <c r="Q22" s="24">
        <f>IF(COUNT(H22)=0,"",VLOOKUP(H22,Pts!$A$2:$B$112,2,FALSE))</f>
      </c>
      <c r="R22" s="23">
        <f>IF(COUNT(I22)=0,"",VLOOKUP(I22,Pts!$A$2:$B$112,2,FALSE))</f>
      </c>
      <c r="S22" s="24">
        <f>IF(COUNT(J22)=0,"",VLOOKUP(J22,Pts!$A$2:$B$112,2,FALSE))</f>
      </c>
      <c r="T22" s="23">
        <f>IF(COUNT(K22)=0,"",VLOOKUP(K22,Pts!$A$2:$B$112,2,FALSE))</f>
        <v>9</v>
      </c>
      <c r="U22" s="24">
        <f>IF(COUNT(L22)=0,"",VLOOKUP(L22,Pts!$A$2:$B$112,2,FALSE))</f>
      </c>
      <c r="V22" s="23">
        <f>IF(COUNT(M22)=0,"",VLOOKUP(M22,Pts!$A$2:$B$112,2,FALSE))</f>
      </c>
      <c r="W22" s="24">
        <f>IF(COUNT(N22)=0,"",VLOOKUP(N22,Pts!$A$2:$B$112,2,FALSE))</f>
      </c>
      <c r="X22" s="25">
        <f t="shared" si="0"/>
        <v>9</v>
      </c>
      <c r="Y22" s="25">
        <f>IF(COUNT(O22:W22)=Pts!$D$1,SUM(O22:W22)-SMALL(O22:W22,1),SUM(O22:W22))</f>
        <v>9</v>
      </c>
    </row>
    <row r="23" spans="1:25" ht="12.75">
      <c r="A23" s="29"/>
      <c r="B23" s="194" t="s">
        <v>16</v>
      </c>
      <c r="C23" s="195" t="s">
        <v>664</v>
      </c>
      <c r="D23" s="196" t="s">
        <v>20</v>
      </c>
      <c r="E23" s="57" t="s">
        <v>53</v>
      </c>
      <c r="F23" s="19"/>
      <c r="G23" s="20"/>
      <c r="H23" s="21"/>
      <c r="I23" s="20">
        <v>9</v>
      </c>
      <c r="J23" s="21"/>
      <c r="K23" s="20"/>
      <c r="L23" s="21"/>
      <c r="M23" s="20"/>
      <c r="N23" s="101"/>
      <c r="O23" s="22">
        <f>IF(COUNT(F23)=0,"",VLOOKUP(F23,Pts!$A$2:$B$112,2,FALSE))</f>
      </c>
      <c r="P23" s="23">
        <f>IF(COUNT(G23)=0,"",VLOOKUP(G23,Pts!$A$2:$B$112,2,FALSE))</f>
      </c>
      <c r="Q23" s="24">
        <f>IF(COUNT(H23)=0,"",VLOOKUP(H23,Pts!$A$2:$B$112,2,FALSE))</f>
      </c>
      <c r="R23" s="23">
        <f>IF(COUNT(I23)=0,"",VLOOKUP(I23,Pts!$A$2:$B$112,2,FALSE))</f>
        <v>7</v>
      </c>
      <c r="S23" s="24">
        <f>IF(COUNT(J23)=0,"",VLOOKUP(J23,Pts!$A$2:$B$112,2,FALSE))</f>
      </c>
      <c r="T23" s="23">
        <f>IF(COUNT(K23)=0,"",VLOOKUP(K23,Pts!$A$2:$B$112,2,FALSE))</f>
      </c>
      <c r="U23" s="24">
        <f>IF(COUNT(L23)=0,"",VLOOKUP(L23,Pts!$A$2:$B$112,2,FALSE))</f>
      </c>
      <c r="V23" s="23">
        <f>IF(COUNT(M23)=0,"",VLOOKUP(M23,Pts!$A$2:$B$112,2,FALSE))</f>
      </c>
      <c r="W23" s="24">
        <f>IF(COUNT(N23)=0,"",VLOOKUP(N23,Pts!$A$2:$B$112,2,FALSE))</f>
      </c>
      <c r="X23" s="25">
        <f t="shared" si="0"/>
        <v>7</v>
      </c>
      <c r="Y23" s="25">
        <f>IF(COUNT(O23:W23)=Pts!$D$1,SUM(O23:W23)-SMALL(O23:W23,1),SUM(O23:W23))</f>
        <v>7</v>
      </c>
    </row>
    <row r="24" spans="1:25" ht="12.75">
      <c r="A24" s="29"/>
      <c r="B24" s="193" t="s">
        <v>16</v>
      </c>
      <c r="C24" s="49" t="s">
        <v>165</v>
      </c>
      <c r="D24" s="50" t="s">
        <v>42</v>
      </c>
      <c r="E24" s="46" t="s">
        <v>166</v>
      </c>
      <c r="F24" s="19"/>
      <c r="G24" s="20"/>
      <c r="H24" s="21"/>
      <c r="I24" s="20"/>
      <c r="J24" s="21"/>
      <c r="K24" s="20">
        <v>9</v>
      </c>
      <c r="L24" s="21"/>
      <c r="M24" s="20"/>
      <c r="N24" s="101"/>
      <c r="O24" s="22">
        <f>IF(COUNT(F24)=0,"",VLOOKUP(F24,Pts!$A$2:$B$112,2,FALSE))</f>
      </c>
      <c r="P24" s="23">
        <f>IF(COUNT(G24)=0,"",VLOOKUP(G24,Pts!$A$2:$B$112,2,FALSE))</f>
      </c>
      <c r="Q24" s="24">
        <f>IF(COUNT(H24)=0,"",VLOOKUP(H24,Pts!$A$2:$B$112,2,FALSE))</f>
      </c>
      <c r="R24" s="23">
        <f>IF(COUNT(I24)=0,"",VLOOKUP(I24,Pts!$A$2:$B$112,2,FALSE))</f>
      </c>
      <c r="S24" s="24">
        <f>IF(COUNT(J24)=0,"",VLOOKUP(J24,Pts!$A$2:$B$112,2,FALSE))</f>
      </c>
      <c r="T24" s="23">
        <f>IF(COUNT(K24)=0,"",VLOOKUP(K24,Pts!$A$2:$B$112,2,FALSE))</f>
        <v>7</v>
      </c>
      <c r="U24" s="24">
        <f>IF(COUNT(L24)=0,"",VLOOKUP(L24,Pts!$A$2:$B$112,2,FALSE))</f>
      </c>
      <c r="V24" s="23">
        <f>IF(COUNT(M24)=0,"",VLOOKUP(M24,Pts!$A$2:$B$112,2,FALSE))</f>
      </c>
      <c r="W24" s="24">
        <f>IF(COUNT(N24)=0,"",VLOOKUP(N24,Pts!$A$2:$B$112,2,FALSE))</f>
      </c>
      <c r="X24" s="25">
        <f t="shared" si="0"/>
        <v>7</v>
      </c>
      <c r="Y24" s="25">
        <f>IF(COUNT(O24:W24)=Pts!$D$1,SUM(O24:W24)-SMALL(O24:W24,1),SUM(O24:W24))</f>
        <v>7</v>
      </c>
    </row>
    <row r="25" spans="1:25" ht="12.75">
      <c r="A25" s="225"/>
      <c r="B25" s="237" t="s">
        <v>16</v>
      </c>
      <c r="C25" s="264" t="s">
        <v>666</v>
      </c>
      <c r="D25" s="265" t="s">
        <v>45</v>
      </c>
      <c r="E25" s="224" t="s">
        <v>386</v>
      </c>
      <c r="F25" s="19"/>
      <c r="G25" s="20"/>
      <c r="H25" s="21"/>
      <c r="I25" s="20">
        <v>12</v>
      </c>
      <c r="J25" s="21"/>
      <c r="K25" s="20"/>
      <c r="L25" s="21"/>
      <c r="M25" s="20"/>
      <c r="N25" s="101"/>
      <c r="O25" s="22">
        <f>IF(COUNT(F25)=0,"",VLOOKUP(F25,Pts!$A$2:$B$112,2,FALSE))</f>
      </c>
      <c r="P25" s="23">
        <f>IF(COUNT(G25)=0,"",VLOOKUP(G25,Pts!$A$2:$B$112,2,FALSE))</f>
      </c>
      <c r="Q25" s="24">
        <f>IF(COUNT(H25)=0,"",VLOOKUP(H25,Pts!$A$2:$B$112,2,FALSE))</f>
      </c>
      <c r="R25" s="23">
        <f>IF(COUNT(I25)=0,"",VLOOKUP(I25,Pts!$A$2:$B$112,2,FALSE))</f>
        <v>4</v>
      </c>
      <c r="S25" s="24">
        <f>IF(COUNT(J25)=0,"",VLOOKUP(J25,Pts!$A$2:$B$112,2,FALSE))</f>
      </c>
      <c r="T25" s="23">
        <f>IF(COUNT(K25)=0,"",VLOOKUP(K25,Pts!$A$2:$B$112,2,FALSE))</f>
      </c>
      <c r="U25" s="24">
        <f>IF(COUNT(L25)=0,"",VLOOKUP(L25,Pts!$A$2:$B$112,2,FALSE))</f>
      </c>
      <c r="V25" s="23">
        <f>IF(COUNT(M25)=0,"",VLOOKUP(M25,Pts!$A$2:$B$112,2,FALSE))</f>
      </c>
      <c r="W25" s="24">
        <f>IF(COUNT(N25)=0,"",VLOOKUP(N25,Pts!$A$2:$B$112,2,FALSE))</f>
      </c>
      <c r="X25" s="25">
        <f t="shared" si="0"/>
        <v>4</v>
      </c>
      <c r="Y25" s="25">
        <f>IF(COUNT(O25:W25)=Pts!$D$1,SUM(O25:W25)-SMALL(O25:W25,1),SUM(O25:W25))</f>
        <v>4</v>
      </c>
    </row>
  </sheetData>
  <sheetProtection/>
  <printOptions horizontalCentered="1"/>
  <pageMargins left="0" right="0" top="0.984251968503937" bottom="0.984251968503937" header="0.5118110236220472" footer="0.5118110236220472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3.57421875" style="0" customWidth="1"/>
    <col min="2" max="2" width="5.00390625" style="0" customWidth="1"/>
    <col min="3" max="3" width="15.28125" style="0" customWidth="1"/>
    <col min="4" max="4" width="12.140625" style="0" customWidth="1"/>
    <col min="5" max="5" width="14.7109375" style="2" customWidth="1"/>
    <col min="6" max="6" width="5.8515625" style="1" customWidth="1"/>
    <col min="7" max="7" width="4.7109375" style="1" customWidth="1"/>
    <col min="8" max="8" width="3.8515625" style="1" bestFit="1" customWidth="1"/>
    <col min="9" max="9" width="5.57421875" style="1" customWidth="1"/>
    <col min="10" max="10" width="5.28125" style="1" customWidth="1"/>
    <col min="11" max="11" width="5.28125" style="134" customWidth="1"/>
    <col min="12" max="12" width="5.8515625" style="136" customWidth="1"/>
    <col min="13" max="13" width="5.8515625" style="100" customWidth="1"/>
    <col min="14" max="14" width="4.28125" style="100" customWidth="1"/>
    <col min="15" max="15" width="5.8515625" style="1" customWidth="1"/>
    <col min="16" max="16" width="4.7109375" style="1" customWidth="1"/>
    <col min="17" max="17" width="3.8515625" style="1" customWidth="1"/>
    <col min="18" max="18" width="3.8515625" style="135" customWidth="1"/>
    <col min="19" max="19" width="3.8515625" style="1" customWidth="1"/>
    <col min="20" max="20" width="5.7109375" style="1" customWidth="1"/>
    <col min="21" max="21" width="4.8515625" style="1" customWidth="1"/>
    <col min="22" max="22" width="5.8515625" style="68" customWidth="1"/>
    <col min="23" max="23" width="5.140625" style="69" customWidth="1"/>
    <col min="24" max="24" width="6.28125" style="4" customWidth="1"/>
    <col min="25" max="25" width="7.28125" style="4" customWidth="1"/>
  </cols>
  <sheetData>
    <row r="1" spans="1:26" s="3" customFormat="1" ht="25.5" customHeight="1" thickBot="1">
      <c r="A1" s="127">
        <f>'L2_Scr'!A1</f>
        <v>2013</v>
      </c>
      <c r="B1" s="128"/>
      <c r="C1" s="129" t="str">
        <f>'L2_Scr'!C1</f>
        <v>Ligue 2</v>
      </c>
      <c r="D1" s="130" t="str">
        <f>'L2_Scr'!D1</f>
        <v>Aquitaine</v>
      </c>
      <c r="E1" s="137" t="s">
        <v>403</v>
      </c>
      <c r="F1" s="6" t="str">
        <f>'L2_Scr'!F1</f>
        <v>Uzerche</v>
      </c>
      <c r="G1" s="7" t="str">
        <f>'L2_Scr'!G1</f>
        <v>Bonnat</v>
      </c>
      <c r="H1" s="174" t="str">
        <f>'L2_Scr'!H1</f>
        <v>Cauneille</v>
      </c>
      <c r="I1" s="166" t="str">
        <f>'L2_Scr'!I1</f>
        <v>Monein</v>
      </c>
      <c r="J1" s="8" t="str">
        <f>'L2_Scr'!J1</f>
        <v>Licq</v>
      </c>
      <c r="K1" s="7" t="str">
        <f>'L2_Scr'!K1</f>
        <v>Cancon</v>
      </c>
      <c r="L1" s="8">
        <f>'L2_Scr'!L1</f>
        <v>0</v>
      </c>
      <c r="M1" s="166">
        <f>'L2_Scr'!M1</f>
        <v>0</v>
      </c>
      <c r="N1" s="200">
        <f>'L2_Scr'!N1</f>
        <v>0</v>
      </c>
      <c r="O1" s="206" t="str">
        <f>'L2_Scr'!O1</f>
        <v>Uzerche</v>
      </c>
      <c r="P1" s="199" t="str">
        <f>'L2_Scr'!P1</f>
        <v>Bonnat</v>
      </c>
      <c r="Q1" s="10" t="str">
        <f>'L2_Scr'!Q1</f>
        <v>Cauneille</v>
      </c>
      <c r="R1" s="199" t="str">
        <f>'L2_Scr'!R1</f>
        <v>Monein</v>
      </c>
      <c r="S1" s="10" t="str">
        <f>'L2_Scr'!S1</f>
        <v>Licq</v>
      </c>
      <c r="T1" s="199" t="str">
        <f>'L2_Scr'!T1</f>
        <v>Cancon</v>
      </c>
      <c r="U1" s="10">
        <f>'L2_Scr'!U1</f>
      </c>
      <c r="V1" s="199">
        <f>'L2_Scr'!V1</f>
      </c>
      <c r="W1" s="9">
        <f>'L2_Scr'!W1</f>
      </c>
      <c r="X1" s="11" t="str">
        <f>'L2_Scr'!X1</f>
        <v>TOTAL</v>
      </c>
      <c r="Y1" s="67" t="str">
        <f>'L2_Scr'!Y1</f>
        <v>TOTAL  -1</v>
      </c>
      <c r="Z1" s="3" t="str">
        <f>'L2_Scr'!Z1</f>
        <v>pts CDF</v>
      </c>
    </row>
    <row r="2" spans="1:26" s="27" customFormat="1" ht="12.75" customHeight="1">
      <c r="A2" s="246"/>
      <c r="B2" s="269" t="s">
        <v>136</v>
      </c>
      <c r="C2" s="252" t="s">
        <v>29</v>
      </c>
      <c r="D2" s="253" t="s">
        <v>30</v>
      </c>
      <c r="E2" s="224" t="s">
        <v>28</v>
      </c>
      <c r="F2" s="19"/>
      <c r="G2" s="20"/>
      <c r="H2" s="21">
        <v>1</v>
      </c>
      <c r="I2" s="20">
        <v>2</v>
      </c>
      <c r="J2" s="21">
        <v>1</v>
      </c>
      <c r="K2" s="20">
        <v>1</v>
      </c>
      <c r="L2" s="101"/>
      <c r="M2" s="205"/>
      <c r="N2" s="22">
        <f>IF(COUNT(E2)=0,"",VLOOKUP(E2,Pts!$A$2:$B$112,2,FALSE))</f>
      </c>
      <c r="O2" s="22">
        <f>IF(COUNT(F2)=0,"",VLOOKUP(F2,Pts!$A$2:$B$112,2,FALSE))</f>
      </c>
      <c r="P2" s="23">
        <f>IF(COUNT(G2)=0,"",VLOOKUP(G2,Pts!$A$2:$B$112,2,FALSE))</f>
      </c>
      <c r="Q2" s="24">
        <f>IF(COUNT(H2)=0,"",VLOOKUP(H2,Pts!$A$2:$B$112,2,FALSE))</f>
        <v>20</v>
      </c>
      <c r="R2" s="23">
        <f>IF(COUNT(I2)=0,"",VLOOKUP(I2,Pts!$A$2:$B$112,2,FALSE))</f>
        <v>17</v>
      </c>
      <c r="S2" s="24">
        <f>IF(COUNT(J2)=0,"",VLOOKUP(J2,Pts!$A$2:$B$112,2,FALSE))</f>
        <v>20</v>
      </c>
      <c r="T2" s="23">
        <f>IF(COUNT(K2)=0,"",VLOOKUP(K2,Pts!$A$2:$B$112,2,FALSE))</f>
        <v>20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 aca="true" t="shared" si="0" ref="X2:X15">SUM(O2:W2)</f>
        <v>77</v>
      </c>
      <c r="Y2" s="25">
        <f>IF(COUNT(O2:W2)=Pts!$D$1,SUM(O2:W2)-SMALL(O2:W2,1),SUM(O2:W2))</f>
        <v>77</v>
      </c>
      <c r="Z2"/>
    </row>
    <row r="3" spans="1:26" s="27" customFormat="1" ht="12.75" customHeight="1">
      <c r="A3" s="29"/>
      <c r="B3" s="88" t="s">
        <v>136</v>
      </c>
      <c r="C3" s="178" t="s">
        <v>98</v>
      </c>
      <c r="D3" s="179" t="s">
        <v>25</v>
      </c>
      <c r="E3" s="57" t="s">
        <v>41</v>
      </c>
      <c r="F3" s="19">
        <v>2</v>
      </c>
      <c r="G3" s="20">
        <v>1</v>
      </c>
      <c r="H3" s="21">
        <v>2</v>
      </c>
      <c r="I3" s="20">
        <v>8</v>
      </c>
      <c r="J3" s="21">
        <v>5</v>
      </c>
      <c r="K3" s="20">
        <v>5</v>
      </c>
      <c r="L3" s="101"/>
      <c r="M3" s="205"/>
      <c r="N3" s="22">
        <f>IF(COUNT(E3)=0,"",VLOOKUP(E3,Pts!$A$2:$B$112,2,FALSE))</f>
      </c>
      <c r="O3" s="22">
        <f>IF(COUNT(F3)=0,"",VLOOKUP(F3,Pts!$A$2:$B$112,2,FALSE))</f>
        <v>17</v>
      </c>
      <c r="P3" s="23">
        <f>IF(COUNT(G3)=0,"",VLOOKUP(G3,Pts!$A$2:$B$112,2,FALSE))</f>
        <v>20</v>
      </c>
      <c r="Q3" s="24">
        <f>IF(COUNT(H3)=0,"",VLOOKUP(H3,Pts!$A$2:$B$112,2,FALSE))</f>
        <v>17</v>
      </c>
      <c r="R3" s="23">
        <f>IF(COUNT(I3)=0,"",VLOOKUP(I3,Pts!$A$2:$B$112,2,FALSE))</f>
        <v>8</v>
      </c>
      <c r="S3" s="24">
        <f>IF(COUNT(J3)=0,"",VLOOKUP(J3,Pts!$A$2:$B$112,2,FALSE))</f>
        <v>11</v>
      </c>
      <c r="T3" s="23">
        <f>IF(COUNT(K3)=0,"",VLOOKUP(K3,Pts!$A$2:$B$112,2,FALSE))</f>
        <v>11</v>
      </c>
      <c r="U3" s="24">
        <f>IF(COUNT(L3)=0,"",VLOOKUP(L3,Pts!$A$2:$B$112,2,FALSE))</f>
      </c>
      <c r="V3" s="23">
        <f>IF(COUNT(M3)=0,"",VLOOKUP(M3,Pts!$A$2:$B$112,2,FALSE))</f>
      </c>
      <c r="W3" s="24">
        <f>IF(COUNT(N3)=0,"",VLOOKUP(N3,Pts!$A$2:$B$112,2,FALSE))</f>
      </c>
      <c r="X3" s="25">
        <f t="shared" si="0"/>
        <v>84</v>
      </c>
      <c r="Y3" s="25">
        <f>IF(COUNT(O3:W3)=Pts!$D$1,SUM(O3:W3)-SMALL(O3:W3,1),SUM(O3:W3))</f>
        <v>76</v>
      </c>
      <c r="Z3"/>
    </row>
    <row r="4" spans="1:25" ht="12.75">
      <c r="A4" s="220"/>
      <c r="B4" s="234" t="s">
        <v>136</v>
      </c>
      <c r="C4" s="235" t="s">
        <v>630</v>
      </c>
      <c r="D4" s="236" t="s">
        <v>42</v>
      </c>
      <c r="E4" s="272" t="s">
        <v>41</v>
      </c>
      <c r="F4" s="19">
        <v>3</v>
      </c>
      <c r="G4" s="20"/>
      <c r="H4" s="21">
        <v>6</v>
      </c>
      <c r="I4" s="20">
        <v>3</v>
      </c>
      <c r="J4" s="21">
        <v>3</v>
      </c>
      <c r="K4" s="20"/>
      <c r="L4" s="101"/>
      <c r="M4" s="205"/>
      <c r="N4" s="22">
        <f>IF(COUNT(E4)=0,"",VLOOKUP(E4,Pts!$A$2:$B$112,2,FALSE))</f>
      </c>
      <c r="O4" s="22">
        <f>IF(COUNT(F4)=0,"",VLOOKUP(F4,Pts!$A$2:$B$112,2,FALSE))</f>
        <v>15</v>
      </c>
      <c r="P4" s="23">
        <f>IF(COUNT(G4)=0,"",VLOOKUP(G4,Pts!$A$2:$B$112,2,FALSE))</f>
      </c>
      <c r="Q4" s="24">
        <f>IF(COUNT(H4)=0,"",VLOOKUP(H4,Pts!$A$2:$B$112,2,FALSE))</f>
        <v>10</v>
      </c>
      <c r="R4" s="23">
        <f>IF(COUNT(I4)=0,"",VLOOKUP(I4,Pts!$A$2:$B$112,2,FALSE))</f>
        <v>15</v>
      </c>
      <c r="S4" s="24">
        <f>IF(COUNT(J4)=0,"",VLOOKUP(J4,Pts!$A$2:$B$112,2,FALSE))</f>
        <v>15</v>
      </c>
      <c r="T4" s="23">
        <f>IF(COUNT(K4)=0,"",VLOOKUP(K4,Pts!$A$2:$B$112,2,FALSE))</f>
      </c>
      <c r="U4" s="24">
        <f>IF(COUNT(L4)=0,"",VLOOKUP(L4,Pts!$A$2:$B$112,2,FALSE))</f>
      </c>
      <c r="V4" s="23">
        <f>IF(COUNT(M4)=0,"",VLOOKUP(M4,Pts!$A$2:$B$112,2,FALSE))</f>
      </c>
      <c r="W4" s="24">
        <f>IF(COUNT(N4)=0,"",VLOOKUP(N4,Pts!$A$2:$B$112,2,FALSE))</f>
      </c>
      <c r="X4" s="25">
        <f t="shared" si="0"/>
        <v>55</v>
      </c>
      <c r="Y4" s="25">
        <f>IF(COUNT(O4:W4)=Pts!$D$1,SUM(O4:W4)-SMALL(O4:W4,1),SUM(O4:W4))</f>
        <v>55</v>
      </c>
    </row>
    <row r="5" spans="1:26" s="27" customFormat="1" ht="12.75" customHeight="1">
      <c r="A5" s="29"/>
      <c r="B5" s="176" t="s">
        <v>136</v>
      </c>
      <c r="C5" s="283" t="s">
        <v>145</v>
      </c>
      <c r="D5" s="284" t="s">
        <v>24</v>
      </c>
      <c r="E5" s="57" t="s">
        <v>428</v>
      </c>
      <c r="F5" s="19">
        <v>1</v>
      </c>
      <c r="G5" s="20"/>
      <c r="H5" s="21"/>
      <c r="I5" s="20"/>
      <c r="J5" s="21">
        <v>2</v>
      </c>
      <c r="K5" s="20">
        <v>2</v>
      </c>
      <c r="L5" s="101"/>
      <c r="M5" s="205"/>
      <c r="N5" s="22">
        <f>IF(COUNT(E5)=0,"",VLOOKUP(E5,Pts!$A$2:$B$112,2,FALSE))</f>
      </c>
      <c r="O5" s="22">
        <f>IF(COUNT(F5)=0,"",VLOOKUP(F5,Pts!$A$2:$B$112,2,FALSE))</f>
        <v>20</v>
      </c>
      <c r="P5" s="23">
        <f>IF(COUNT(G5)=0,"",VLOOKUP(G5,Pts!$A$2:$B$112,2,FALSE))</f>
      </c>
      <c r="Q5" s="24">
        <f>IF(COUNT(H5)=0,"",VLOOKUP(H5,Pts!$A$2:$B$112,2,FALSE))</f>
      </c>
      <c r="R5" s="23">
        <f>IF(COUNT(I5)=0,"",VLOOKUP(I5,Pts!$A$2:$B$112,2,FALSE))</f>
      </c>
      <c r="S5" s="24">
        <f>IF(COUNT(J5)=0,"",VLOOKUP(J5,Pts!$A$2:$B$112,2,FALSE))</f>
        <v>17</v>
      </c>
      <c r="T5" s="23">
        <f>IF(COUNT(K5)=0,"",VLOOKUP(K5,Pts!$A$2:$B$112,2,FALSE))</f>
        <v>17</v>
      </c>
      <c r="U5" s="24">
        <f>IF(COUNT(L5)=0,"",VLOOKUP(L5,Pts!$A$2:$B$112,2,FALSE))</f>
      </c>
      <c r="V5" s="23">
        <f>IF(COUNT(M5)=0,"",VLOOKUP(M5,Pts!$A$2:$B$112,2,FALSE))</f>
      </c>
      <c r="W5" s="24">
        <f>IF(COUNT(N5)=0,"",VLOOKUP(N5,Pts!$A$2:$B$112,2,FALSE))</f>
      </c>
      <c r="X5" s="25">
        <f t="shared" si="0"/>
        <v>54</v>
      </c>
      <c r="Y5" s="25">
        <f>IF(COUNT(O5:W5)=Pts!$D$1,SUM(O5:W5)-SMALL(O5:W5,1),SUM(O5:W5))</f>
        <v>54</v>
      </c>
      <c r="Z5"/>
    </row>
    <row r="6" spans="1:25" s="27" customFormat="1" ht="12.75" customHeight="1">
      <c r="A6" s="225"/>
      <c r="B6" s="260" t="s">
        <v>136</v>
      </c>
      <c r="C6" s="257" t="s">
        <v>202</v>
      </c>
      <c r="D6" s="258" t="s">
        <v>25</v>
      </c>
      <c r="E6" s="224" t="s">
        <v>19</v>
      </c>
      <c r="F6" s="19"/>
      <c r="G6" s="20"/>
      <c r="H6" s="21">
        <v>4</v>
      </c>
      <c r="I6" s="20">
        <v>5</v>
      </c>
      <c r="J6" s="21">
        <v>4</v>
      </c>
      <c r="K6" s="20">
        <v>3</v>
      </c>
      <c r="L6" s="101"/>
      <c r="M6" s="205"/>
      <c r="N6" s="22">
        <f>IF(COUNT(E6)=0,"",VLOOKUP(E6,Pts!$A$2:$B$112,2,FALSE))</f>
      </c>
      <c r="O6" s="22">
        <f>IF(COUNT(F6)=0,"",VLOOKUP(F6,Pts!$A$2:$B$112,2,FALSE))</f>
      </c>
      <c r="P6" s="23">
        <f>IF(COUNT(G6)=0,"",VLOOKUP(G6,Pts!$A$2:$B$112,2,FALSE))</f>
      </c>
      <c r="Q6" s="24">
        <f>IF(COUNT(H6)=0,"",VLOOKUP(H6,Pts!$A$2:$B$112,2,FALSE))</f>
        <v>13</v>
      </c>
      <c r="R6" s="23">
        <f>IF(COUNT(I6)=0,"",VLOOKUP(I6,Pts!$A$2:$B$112,2,FALSE))</f>
        <v>11</v>
      </c>
      <c r="S6" s="24">
        <f>IF(COUNT(J6)=0,"",VLOOKUP(J6,Pts!$A$2:$B$112,2,FALSE))</f>
        <v>13</v>
      </c>
      <c r="T6" s="23">
        <f>IF(COUNT(K6)=0,"",VLOOKUP(K6,Pts!$A$2:$B$112,2,FALSE))</f>
        <v>15</v>
      </c>
      <c r="U6" s="24">
        <f>IF(COUNT(L6)=0,"",VLOOKUP(L6,Pts!$A$2:$B$112,2,FALSE))</f>
      </c>
      <c r="V6" s="23">
        <f>IF(COUNT(M6)=0,"",VLOOKUP(M6,Pts!$A$2:$B$112,2,FALSE))</f>
      </c>
      <c r="W6" s="24">
        <f>IF(COUNT(N6)=0,"",VLOOKUP(N6,Pts!$A$2:$B$112,2,FALSE))</f>
      </c>
      <c r="X6" s="25">
        <f t="shared" si="0"/>
        <v>52</v>
      </c>
      <c r="Y6" s="25">
        <f>IF(COUNT(O6:W6)=Pts!$D$1,SUM(O6:W6)-SMALL(O6:W6,1),SUM(O6:W6))</f>
        <v>52</v>
      </c>
    </row>
    <row r="7" spans="1:26" ht="12.75">
      <c r="A7" s="220"/>
      <c r="B7" s="221" t="s">
        <v>136</v>
      </c>
      <c r="C7" s="222" t="s">
        <v>88</v>
      </c>
      <c r="D7" s="223" t="s">
        <v>89</v>
      </c>
      <c r="E7" s="240" t="s">
        <v>8</v>
      </c>
      <c r="F7" s="19"/>
      <c r="G7" s="20"/>
      <c r="H7" s="21">
        <v>8</v>
      </c>
      <c r="I7" s="20">
        <v>9</v>
      </c>
      <c r="J7" s="21">
        <v>6</v>
      </c>
      <c r="K7" s="20">
        <v>8</v>
      </c>
      <c r="L7" s="101"/>
      <c r="M7" s="205"/>
      <c r="N7" s="22">
        <f>IF(COUNT(E7)=0,"",VLOOKUP(E7,Pts!$A$2:$B$112,2,FALSE))</f>
      </c>
      <c r="O7" s="22">
        <f>IF(COUNT(F7)=0,"",VLOOKUP(F7,Pts!$A$2:$B$112,2,FALSE))</f>
      </c>
      <c r="P7" s="23">
        <f>IF(COUNT(G7)=0,"",VLOOKUP(G7,Pts!$A$2:$B$112,2,FALSE))</f>
      </c>
      <c r="Q7" s="24">
        <f>IF(COUNT(H7)=0,"",VLOOKUP(H7,Pts!$A$2:$B$112,2,FALSE))</f>
        <v>8</v>
      </c>
      <c r="R7" s="23">
        <f>IF(COUNT(I7)=0,"",VLOOKUP(I7,Pts!$A$2:$B$112,2,FALSE))</f>
        <v>7</v>
      </c>
      <c r="S7" s="24">
        <f>IF(COUNT(J7)=0,"",VLOOKUP(J7,Pts!$A$2:$B$112,2,FALSE))</f>
        <v>10</v>
      </c>
      <c r="T7" s="23">
        <f>IF(COUNT(K7)=0,"",VLOOKUP(K7,Pts!$A$2:$B$112,2,FALSE))</f>
        <v>8</v>
      </c>
      <c r="U7" s="24">
        <f>IF(COUNT(L7)=0,"",VLOOKUP(L7,Pts!$A$2:$B$112,2,FALSE))</f>
      </c>
      <c r="V7" s="23">
        <f>IF(COUNT(M7)=0,"",VLOOKUP(M7,Pts!$A$2:$B$112,2,FALSE))</f>
      </c>
      <c r="W7" s="24">
        <f>IF(COUNT(N7)=0,"",VLOOKUP(N7,Pts!$A$2:$B$112,2,FALSE))</f>
      </c>
      <c r="X7" s="25">
        <f t="shared" si="0"/>
        <v>33</v>
      </c>
      <c r="Y7" s="25">
        <f>IF(COUNT(O7:W7)=Pts!$D$1,SUM(O7:W7)-SMALL(O7:W7,1),SUM(O7:W7))</f>
        <v>33</v>
      </c>
      <c r="Z7" s="27"/>
    </row>
    <row r="8" spans="1:26" ht="12.75">
      <c r="A8" s="225"/>
      <c r="B8" s="221" t="s">
        <v>136</v>
      </c>
      <c r="C8" s="222" t="s">
        <v>347</v>
      </c>
      <c r="D8" s="223" t="s">
        <v>27</v>
      </c>
      <c r="E8" s="240" t="s">
        <v>121</v>
      </c>
      <c r="F8" s="19"/>
      <c r="G8" s="20"/>
      <c r="H8" s="21">
        <v>7</v>
      </c>
      <c r="I8" s="20">
        <v>1</v>
      </c>
      <c r="J8" s="21"/>
      <c r="K8" s="20"/>
      <c r="L8" s="101"/>
      <c r="M8" s="205"/>
      <c r="N8" s="22">
        <f>IF(COUNT(E8)=0,"",VLOOKUP(E8,Pts!$A$2:$B$112,2,FALSE))</f>
      </c>
      <c r="O8" s="22">
        <f>IF(COUNT(F8)=0,"",VLOOKUP(F8,Pts!$A$2:$B$112,2,FALSE))</f>
      </c>
      <c r="P8" s="23">
        <f>IF(COUNT(G8)=0,"",VLOOKUP(G8,Pts!$A$2:$B$112,2,FALSE))</f>
      </c>
      <c r="Q8" s="24">
        <f>IF(COUNT(H8)=0,"",VLOOKUP(H8,Pts!$A$2:$B$112,2,FALSE))</f>
        <v>9</v>
      </c>
      <c r="R8" s="23">
        <f>IF(COUNT(I8)=0,"",VLOOKUP(I8,Pts!$A$2:$B$112,2,FALSE))</f>
        <v>20</v>
      </c>
      <c r="S8" s="24">
        <f>IF(COUNT(J8)=0,"",VLOOKUP(J8,Pts!$A$2:$B$112,2,FALSE))</f>
      </c>
      <c r="T8" s="23">
        <f>IF(COUNT(K8)=0,"",VLOOKUP(K8,Pts!$A$2:$B$112,2,FALSE))</f>
      </c>
      <c r="U8" s="24">
        <f>IF(COUNT(L8)=0,"",VLOOKUP(L8,Pts!$A$2:$B$112,2,FALSE))</f>
      </c>
      <c r="V8" s="23">
        <f>IF(COUNT(M8)=0,"",VLOOKUP(M8,Pts!$A$2:$B$112,2,FALSE))</f>
      </c>
      <c r="W8" s="24">
        <f>IF(COUNT(N8)=0,"",VLOOKUP(N8,Pts!$A$2:$B$112,2,FALSE))</f>
      </c>
      <c r="X8" s="25">
        <f t="shared" si="0"/>
        <v>29</v>
      </c>
      <c r="Y8" s="25">
        <f>IF(COUNT(O8:W8)=Pts!$D$1,SUM(O8:W8)-SMALL(O8:W8,1),SUM(O8:W8))</f>
        <v>29</v>
      </c>
      <c r="Z8" s="27"/>
    </row>
    <row r="9" spans="1:25" ht="12.75">
      <c r="A9" s="220"/>
      <c r="B9" s="263" t="s">
        <v>136</v>
      </c>
      <c r="C9" s="264" t="s">
        <v>643</v>
      </c>
      <c r="D9" s="265" t="s">
        <v>644</v>
      </c>
      <c r="E9" s="240" t="s">
        <v>28</v>
      </c>
      <c r="F9" s="19">
        <v>4</v>
      </c>
      <c r="G9" s="20"/>
      <c r="H9" s="21">
        <v>3</v>
      </c>
      <c r="I9" s="20"/>
      <c r="J9" s="21"/>
      <c r="K9" s="20"/>
      <c r="L9" s="101"/>
      <c r="M9" s="205"/>
      <c r="N9" s="22">
        <f>IF(COUNT(E9)=0,"",VLOOKUP(E9,Pts!$A$2:$B$112,2,FALSE))</f>
      </c>
      <c r="O9" s="22">
        <f>IF(COUNT(F9)=0,"",VLOOKUP(F9,Pts!$A$2:$B$112,2,FALSE))</f>
        <v>13</v>
      </c>
      <c r="P9" s="23">
        <f>IF(COUNT(G9)=0,"",VLOOKUP(G9,Pts!$A$2:$B$112,2,FALSE))</f>
      </c>
      <c r="Q9" s="24">
        <f>IF(COUNT(H9)=0,"",VLOOKUP(H9,Pts!$A$2:$B$112,2,FALSE))</f>
        <v>15</v>
      </c>
      <c r="R9" s="23">
        <f>IF(COUNT(I9)=0,"",VLOOKUP(I9,Pts!$A$2:$B$112,2,FALSE))</f>
      </c>
      <c r="S9" s="24">
        <f>IF(COUNT(J9)=0,"",VLOOKUP(J9,Pts!$A$2:$B$112,2,FALSE))</f>
      </c>
      <c r="T9" s="23">
        <f>IF(COUNT(K9)=0,"",VLOOKUP(K9,Pts!$A$2:$B$112,2,FALSE))</f>
      </c>
      <c r="U9" s="24">
        <f>IF(COUNT(L9)=0,"",VLOOKUP(L9,Pts!$A$2:$B$112,2,FALSE))</f>
      </c>
      <c r="V9" s="23">
        <f>IF(COUNT(M9)=0,"",VLOOKUP(M9,Pts!$A$2:$B$112,2,FALSE))</f>
      </c>
      <c r="W9" s="24">
        <f>IF(COUNT(N9)=0,"",VLOOKUP(N9,Pts!$A$2:$B$112,2,FALSE))</f>
      </c>
      <c r="X9" s="25">
        <f t="shared" si="0"/>
        <v>28</v>
      </c>
      <c r="Y9" s="25">
        <f>IF(COUNT(O9:W9)=Pts!$D$1,SUM(O9:W9)-SMALL(O9:W9,1),SUM(O9:W9))</f>
        <v>28</v>
      </c>
    </row>
    <row r="10" spans="1:26" ht="12.75">
      <c r="A10" s="47"/>
      <c r="B10" s="40" t="s">
        <v>136</v>
      </c>
      <c r="C10" s="319" t="s">
        <v>195</v>
      </c>
      <c r="D10" s="322" t="s">
        <v>117</v>
      </c>
      <c r="E10" s="57" t="s">
        <v>166</v>
      </c>
      <c r="F10" s="19"/>
      <c r="G10" s="20"/>
      <c r="H10" s="21">
        <v>5</v>
      </c>
      <c r="I10" s="20">
        <v>10</v>
      </c>
      <c r="J10" s="21"/>
      <c r="K10" s="20">
        <v>7</v>
      </c>
      <c r="L10" s="101"/>
      <c r="M10" s="205"/>
      <c r="N10" s="22">
        <f>IF(COUNT(E10)=0,"",VLOOKUP(E10,Pts!$A$2:$B$112,2,FALSE))</f>
      </c>
      <c r="O10" s="22">
        <f>IF(COUNT(F10)=0,"",VLOOKUP(F10,Pts!$A$2:$B$112,2,FALSE))</f>
      </c>
      <c r="P10" s="23">
        <f>IF(COUNT(G10)=0,"",VLOOKUP(G10,Pts!$A$2:$B$112,2,FALSE))</f>
      </c>
      <c r="Q10" s="24">
        <f>IF(COUNT(H10)=0,"",VLOOKUP(H10,Pts!$A$2:$B$112,2,FALSE))</f>
        <v>11</v>
      </c>
      <c r="R10" s="23">
        <f>IF(COUNT(I10)=0,"",VLOOKUP(I10,Pts!$A$2:$B$112,2,FALSE))</f>
        <v>6</v>
      </c>
      <c r="S10" s="24">
        <f>IF(COUNT(J10)=0,"",VLOOKUP(J10,Pts!$A$2:$B$112,2,FALSE))</f>
      </c>
      <c r="T10" s="23">
        <f>IF(COUNT(K10)=0,"",VLOOKUP(K10,Pts!$A$2:$B$112,2,FALSE))</f>
        <v>9</v>
      </c>
      <c r="U10" s="24">
        <f>IF(COUNT(L10)=0,"",VLOOKUP(L10,Pts!$A$2:$B$112,2,FALSE))</f>
      </c>
      <c r="V10" s="23">
        <f>IF(COUNT(M10)=0,"",VLOOKUP(M10,Pts!$A$2:$B$112,2,FALSE))</f>
      </c>
      <c r="W10" s="24">
        <f>IF(COUNT(N10)=0,"",VLOOKUP(N10,Pts!$A$2:$B$112,2,FALSE))</f>
      </c>
      <c r="X10" s="25">
        <f t="shared" si="0"/>
        <v>26</v>
      </c>
      <c r="Y10" s="25">
        <f>IF(COUNT(O10:W10)=Pts!$D$1,SUM(O10:W10)-SMALL(O10:W10,1),SUM(O10:W10))</f>
        <v>26</v>
      </c>
      <c r="Z10" s="305"/>
    </row>
    <row r="11" spans="1:26" ht="12.75">
      <c r="A11" s="246"/>
      <c r="B11" s="269" t="s">
        <v>136</v>
      </c>
      <c r="C11" s="231" t="s">
        <v>603</v>
      </c>
      <c r="D11" s="232" t="s">
        <v>30</v>
      </c>
      <c r="E11" s="245" t="s">
        <v>22</v>
      </c>
      <c r="F11" s="19"/>
      <c r="G11" s="20"/>
      <c r="H11" s="21"/>
      <c r="I11" s="20">
        <v>6</v>
      </c>
      <c r="J11" s="21"/>
      <c r="K11" s="20">
        <v>6</v>
      </c>
      <c r="L11" s="101"/>
      <c r="M11" s="205"/>
      <c r="N11" s="22">
        <f>IF(COUNT(E11)=0,"",VLOOKUP(E11,Pts!$A$2:$B$112,2,FALSE))</f>
      </c>
      <c r="O11" s="22">
        <f>IF(COUNT(F11)=0,"",VLOOKUP(F11,Pts!$A$2:$B$112,2,FALSE))</f>
      </c>
      <c r="P11" s="23">
        <f>IF(COUNT(G11)=0,"",VLOOKUP(G11,Pts!$A$2:$B$112,2,FALSE))</f>
      </c>
      <c r="Q11" s="24">
        <f>IF(COUNT(H11)=0,"",VLOOKUP(H11,Pts!$A$2:$B$112,2,FALSE))</f>
      </c>
      <c r="R11" s="23">
        <f>IF(COUNT(I11)=0,"",VLOOKUP(I11,Pts!$A$2:$B$112,2,FALSE))</f>
        <v>10</v>
      </c>
      <c r="S11" s="24">
        <f>IF(COUNT(J11)=0,"",VLOOKUP(J11,Pts!$A$2:$B$112,2,FALSE))</f>
      </c>
      <c r="T11" s="23">
        <f>IF(COUNT(K11)=0,"",VLOOKUP(K11,Pts!$A$2:$B$112,2,FALSE))</f>
        <v>10</v>
      </c>
      <c r="U11" s="24">
        <f>IF(COUNT(L11)=0,"",VLOOKUP(L11,Pts!$A$2:$B$112,2,FALSE))</f>
      </c>
      <c r="V11" s="23">
        <f>IF(COUNT(M11)=0,"",VLOOKUP(M11,Pts!$A$2:$B$112,2,FALSE))</f>
      </c>
      <c r="W11" s="24">
        <f>IF(COUNT(N11)=0,"",VLOOKUP(N11,Pts!$A$2:$B$112,2,FALSE))</f>
      </c>
      <c r="X11" s="25">
        <f t="shared" si="0"/>
        <v>20</v>
      </c>
      <c r="Y11" s="25">
        <f>IF(COUNT(O11:W11)=Pts!$D$1,SUM(O11:W11)-SMALL(O11:W11,1),SUM(O11:W11))</f>
        <v>20</v>
      </c>
      <c r="Z11" s="27"/>
    </row>
    <row r="12" spans="1:26" ht="12.75">
      <c r="A12" s="225"/>
      <c r="B12" s="263" t="s">
        <v>136</v>
      </c>
      <c r="C12" s="238" t="s">
        <v>444</v>
      </c>
      <c r="D12" s="239" t="s">
        <v>445</v>
      </c>
      <c r="E12" s="224" t="s">
        <v>463</v>
      </c>
      <c r="F12" s="19"/>
      <c r="G12" s="20"/>
      <c r="H12" s="21"/>
      <c r="I12" s="20">
        <v>4</v>
      </c>
      <c r="J12" s="21"/>
      <c r="K12" s="20"/>
      <c r="L12" s="101"/>
      <c r="M12" s="205"/>
      <c r="N12" s="22">
        <f>IF(COUNT(E12)=0,"",VLOOKUP(E12,Pts!$A$2:$B$112,2,FALSE))</f>
      </c>
      <c r="O12" s="22">
        <f>IF(COUNT(F12)=0,"",VLOOKUP(F12,Pts!$A$2:$B$112,2,FALSE))</f>
      </c>
      <c r="P12" s="23">
        <f>IF(COUNT(G12)=0,"",VLOOKUP(G12,Pts!$A$2:$B$112,2,FALSE))</f>
      </c>
      <c r="Q12" s="24">
        <f>IF(COUNT(H12)=0,"",VLOOKUP(H12,Pts!$A$2:$B$112,2,FALSE))</f>
      </c>
      <c r="R12" s="23">
        <f>IF(COUNT(I12)=0,"",VLOOKUP(I12,Pts!$A$2:$B$112,2,FALSE))</f>
        <v>13</v>
      </c>
      <c r="S12" s="24">
        <f>IF(COUNT(J12)=0,"",VLOOKUP(J12,Pts!$A$2:$B$112,2,FALSE))</f>
      </c>
      <c r="T12" s="23">
        <f>IF(COUNT(K12)=0,"",VLOOKUP(K12,Pts!$A$2:$B$112,2,FALSE))</f>
      </c>
      <c r="U12" s="24">
        <f>IF(COUNT(L12)=0,"",VLOOKUP(L12,Pts!$A$2:$B$112,2,FALSE))</f>
      </c>
      <c r="V12" s="23">
        <f>IF(COUNT(M12)=0,"",VLOOKUP(M12,Pts!$A$2:$B$112,2,FALSE))</f>
      </c>
      <c r="W12" s="24">
        <f>IF(COUNT(N12)=0,"",VLOOKUP(N12,Pts!$A$2:$B$112,2,FALSE))</f>
      </c>
      <c r="X12" s="25">
        <f t="shared" si="0"/>
        <v>13</v>
      </c>
      <c r="Y12" s="25">
        <f>IF(COUNT(O12:W12)=Pts!$D$1,SUM(O12:W12)-SMALL(O12:W12,1),SUM(O12:W12))</f>
        <v>13</v>
      </c>
      <c r="Z12" s="27"/>
    </row>
    <row r="13" spans="1:25" ht="12.75">
      <c r="A13" s="190"/>
      <c r="B13" s="193" t="s">
        <v>136</v>
      </c>
      <c r="C13" s="191" t="s">
        <v>676</v>
      </c>
      <c r="D13" s="192" t="s">
        <v>677</v>
      </c>
      <c r="E13" s="46" t="s">
        <v>428</v>
      </c>
      <c r="F13" s="19"/>
      <c r="G13" s="20"/>
      <c r="H13" s="21"/>
      <c r="I13" s="20"/>
      <c r="J13" s="21"/>
      <c r="K13" s="20">
        <v>4</v>
      </c>
      <c r="L13" s="101"/>
      <c r="M13" s="205"/>
      <c r="N13" s="22">
        <f>IF(COUNT(E13)=0,"",VLOOKUP(E13,Pts!$A$2:$B$112,2,FALSE))</f>
      </c>
      <c r="O13" s="22">
        <f>IF(COUNT(F13)=0,"",VLOOKUP(F13,Pts!$A$2:$B$112,2,FALSE))</f>
      </c>
      <c r="P13" s="23">
        <f>IF(COUNT(G13)=0,"",VLOOKUP(G13,Pts!$A$2:$B$112,2,FALSE))</f>
      </c>
      <c r="Q13" s="24">
        <f>IF(COUNT(H13)=0,"",VLOOKUP(H13,Pts!$A$2:$B$112,2,FALSE))</f>
      </c>
      <c r="R13" s="23">
        <f>IF(COUNT(I13)=0,"",VLOOKUP(I13,Pts!$A$2:$B$112,2,FALSE))</f>
      </c>
      <c r="S13" s="24">
        <f>IF(COUNT(J13)=0,"",VLOOKUP(J13,Pts!$A$2:$B$112,2,FALSE))</f>
      </c>
      <c r="T13" s="23">
        <f>IF(COUNT(K13)=0,"",VLOOKUP(K13,Pts!$A$2:$B$112,2,FALSE))</f>
        <v>13</v>
      </c>
      <c r="U13" s="24">
        <f>IF(COUNT(L13)=0,"",VLOOKUP(L13,Pts!$A$2:$B$112,2,FALSE))</f>
      </c>
      <c r="V13" s="23">
        <f>IF(COUNT(M13)=0,"",VLOOKUP(M13,Pts!$A$2:$B$112,2,FALSE))</f>
      </c>
      <c r="W13" s="24">
        <f>IF(COUNT(N13)=0,"",VLOOKUP(N13,Pts!$A$2:$B$112,2,FALSE))</f>
      </c>
      <c r="X13" s="25">
        <f t="shared" si="0"/>
        <v>13</v>
      </c>
      <c r="Y13" s="25">
        <f>IF(COUNT(O13:W13)=Pts!$D$1,SUM(O13:W13)-SMALL(O13:W13,1),SUM(O13:W13))</f>
        <v>13</v>
      </c>
    </row>
    <row r="14" spans="1:25" ht="12.75">
      <c r="A14" s="225"/>
      <c r="B14" s="237" t="s">
        <v>136</v>
      </c>
      <c r="C14" s="238" t="s">
        <v>450</v>
      </c>
      <c r="D14" s="239" t="s">
        <v>451</v>
      </c>
      <c r="E14" s="240" t="s">
        <v>121</v>
      </c>
      <c r="F14" s="19"/>
      <c r="G14" s="20"/>
      <c r="H14" s="21"/>
      <c r="I14" s="20">
        <v>7</v>
      </c>
      <c r="J14" s="21"/>
      <c r="K14" s="20"/>
      <c r="L14" s="101"/>
      <c r="M14" s="205"/>
      <c r="N14" s="22">
        <f>IF(COUNT(E14)=0,"",VLOOKUP(E14,Pts!$A$2:$B$112,2,FALSE))</f>
      </c>
      <c r="O14" s="22">
        <f>IF(COUNT(F14)=0,"",VLOOKUP(F14,Pts!$A$2:$B$112,2,FALSE))</f>
      </c>
      <c r="P14" s="23">
        <f>IF(COUNT(G14)=0,"",VLOOKUP(G14,Pts!$A$2:$B$112,2,FALSE))</f>
      </c>
      <c r="Q14" s="24">
        <f>IF(COUNT(H14)=0,"",VLOOKUP(H14,Pts!$A$2:$B$112,2,FALSE))</f>
      </c>
      <c r="R14" s="23">
        <f>IF(COUNT(I14)=0,"",VLOOKUP(I14,Pts!$A$2:$B$112,2,FALSE))</f>
        <v>9</v>
      </c>
      <c r="S14" s="24">
        <f>IF(COUNT(J14)=0,"",VLOOKUP(J14,Pts!$A$2:$B$112,2,FALSE))</f>
      </c>
      <c r="T14" s="23">
        <f>IF(COUNT(K14)=0,"",VLOOKUP(K14,Pts!$A$2:$B$112,2,FALSE))</f>
      </c>
      <c r="U14" s="24">
        <f>IF(COUNT(L14)=0,"",VLOOKUP(L14,Pts!$A$2:$B$112,2,FALSE))</f>
      </c>
      <c r="V14" s="23">
        <f>IF(COUNT(M14)=0,"",VLOOKUP(M14,Pts!$A$2:$B$112,2,FALSE))</f>
      </c>
      <c r="W14" s="24">
        <f>IF(COUNT(N14)=0,"",VLOOKUP(N14,Pts!$A$2:$B$112,2,FALSE))</f>
      </c>
      <c r="X14" s="25">
        <f t="shared" si="0"/>
        <v>9</v>
      </c>
      <c r="Y14" s="25">
        <f>IF(COUNT(O14:W14)=Pts!$D$1,SUM(O14:W14)-SMALL(O14:W14,1),SUM(O14:W14))</f>
        <v>9</v>
      </c>
    </row>
    <row r="15" spans="1:25" ht="12.75">
      <c r="A15" s="246"/>
      <c r="B15" s="242" t="s">
        <v>136</v>
      </c>
      <c r="C15" s="243" t="s">
        <v>119</v>
      </c>
      <c r="D15" s="244" t="s">
        <v>120</v>
      </c>
      <c r="E15" s="245" t="s">
        <v>22</v>
      </c>
      <c r="F15" s="19"/>
      <c r="G15" s="20"/>
      <c r="H15" s="21"/>
      <c r="I15" s="20"/>
      <c r="J15" s="21"/>
      <c r="K15" s="20">
        <v>9</v>
      </c>
      <c r="L15" s="101"/>
      <c r="M15" s="205"/>
      <c r="N15" s="22">
        <f>IF(COUNT(E15)=0,"",VLOOKUP(E15,Pts!$A$2:$B$112,2,FALSE))</f>
      </c>
      <c r="O15" s="22">
        <f>IF(COUNT(F15)=0,"",VLOOKUP(F15,Pts!$A$2:$B$112,2,FALSE))</f>
      </c>
      <c r="P15" s="23">
        <f>IF(COUNT(G15)=0,"",VLOOKUP(G15,Pts!$A$2:$B$112,2,FALSE))</f>
      </c>
      <c r="Q15" s="24">
        <f>IF(COUNT(H15)=0,"",VLOOKUP(H15,Pts!$A$2:$B$112,2,FALSE))</f>
      </c>
      <c r="R15" s="23">
        <f>IF(COUNT(I15)=0,"",VLOOKUP(I15,Pts!$A$2:$B$112,2,FALSE))</f>
      </c>
      <c r="S15" s="24">
        <f>IF(COUNT(J15)=0,"",VLOOKUP(J15,Pts!$A$2:$B$112,2,FALSE))</f>
      </c>
      <c r="T15" s="23">
        <f>IF(COUNT(K15)=0,"",VLOOKUP(K15,Pts!$A$2:$B$112,2,FALSE))</f>
        <v>7</v>
      </c>
      <c r="U15" s="24">
        <f>IF(COUNT(L15)=0,"",VLOOKUP(L15,Pts!$A$2:$B$112,2,FALSE))</f>
      </c>
      <c r="V15" s="23">
        <f>IF(COUNT(M15)=0,"",VLOOKUP(M15,Pts!$A$2:$B$112,2,FALSE))</f>
      </c>
      <c r="W15" s="24">
        <f>IF(COUNT(N15)=0,"",VLOOKUP(N15,Pts!$A$2:$B$112,2,FALSE))</f>
      </c>
      <c r="X15" s="25">
        <f t="shared" si="0"/>
        <v>7</v>
      </c>
      <c r="Y15" s="25">
        <f>IF(COUNT(O15:W15)=Pts!$D$1,SUM(O15:W15)-SMALL(O15:W15,1),SUM(O15:W15))</f>
        <v>7</v>
      </c>
    </row>
  </sheetData>
  <sheetProtection/>
  <printOptions horizontalCentered="1"/>
  <pageMargins left="0" right="0" top="0.984251968503937" bottom="0.984251968503937" header="0.5118110236220472" footer="0.5118110236220472"/>
  <pageSetup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2" width="5.00390625" style="0" customWidth="1"/>
    <col min="3" max="3" width="13.28125" style="0" customWidth="1"/>
    <col min="4" max="4" width="12.140625" style="0" customWidth="1"/>
    <col min="5" max="5" width="14.7109375" style="2" customWidth="1"/>
    <col min="6" max="6" width="5.8515625" style="1" customWidth="1"/>
    <col min="7" max="8" width="6.57421875" style="1" customWidth="1"/>
    <col min="9" max="9" width="5.57421875" style="1" customWidth="1"/>
    <col min="10" max="10" width="5.28125" style="1" customWidth="1"/>
    <col min="11" max="11" width="5.28125" style="134" customWidth="1"/>
    <col min="12" max="12" width="5.8515625" style="136" customWidth="1"/>
    <col min="13" max="13" width="5.8515625" style="100" hidden="1" customWidth="1"/>
    <col min="14" max="14" width="5.421875" style="100" hidden="1" customWidth="1"/>
    <col min="15" max="15" width="5.57421875" style="1" customWidth="1"/>
    <col min="16" max="16" width="4.7109375" style="1" customWidth="1"/>
    <col min="17" max="17" width="3.8515625" style="1" customWidth="1"/>
    <col min="18" max="18" width="5.7109375" style="1" customWidth="1"/>
    <col min="19" max="19" width="4.8515625" style="1" customWidth="1"/>
    <col min="20" max="20" width="4.28125" style="68" customWidth="1"/>
    <col min="21" max="22" width="5.8515625" style="100" customWidth="1"/>
    <col min="23" max="23" width="4.8515625" style="69" customWidth="1"/>
    <col min="24" max="24" width="6.28125" style="4" customWidth="1"/>
    <col min="25" max="25" width="7.28125" style="4" customWidth="1"/>
  </cols>
  <sheetData>
    <row r="1" spans="1:26" s="3" customFormat="1" ht="25.5" customHeight="1" thickBot="1">
      <c r="A1" s="127">
        <f>'L2_Scr'!A1</f>
        <v>2013</v>
      </c>
      <c r="B1" s="128"/>
      <c r="C1" s="129" t="str">
        <f>'L2_Scr'!C1</f>
        <v>Ligue 2</v>
      </c>
      <c r="D1" s="130" t="str">
        <f>'L2_Scr'!D1</f>
        <v>Aquitaine</v>
      </c>
      <c r="E1" s="137" t="s">
        <v>412</v>
      </c>
      <c r="F1" s="6" t="str">
        <f>'L2_Scr'!F1</f>
        <v>Uzerche</v>
      </c>
      <c r="G1" s="7" t="str">
        <f>'L2_Scr'!G1</f>
        <v>Bonnat</v>
      </c>
      <c r="H1" s="174" t="str">
        <f>'L2_Scr'!H1</f>
        <v>Cauneille</v>
      </c>
      <c r="I1" s="166" t="str">
        <f>'L2_Scr'!I1</f>
        <v>Monein</v>
      </c>
      <c r="J1" s="8" t="str">
        <f>'L2_Scr'!J1</f>
        <v>Licq</v>
      </c>
      <c r="K1" s="7" t="str">
        <f>'L2_Scr'!K1</f>
        <v>Cancon</v>
      </c>
      <c r="L1" s="8">
        <f>'L2_Scr'!L1</f>
        <v>0</v>
      </c>
      <c r="M1" s="166">
        <f>'L2_Scr'!M1</f>
        <v>0</v>
      </c>
      <c r="N1" s="200">
        <f>'L2_Scr'!N1</f>
        <v>0</v>
      </c>
      <c r="O1" s="201" t="str">
        <f>'L2_Scr'!O1</f>
        <v>Uzerche</v>
      </c>
      <c r="P1" s="199" t="str">
        <f>'L2_Scr'!P1</f>
        <v>Bonnat</v>
      </c>
      <c r="Q1" s="10" t="str">
        <f>'L2_Scr'!Q1</f>
        <v>Cauneille</v>
      </c>
      <c r="R1" s="199" t="str">
        <f>'L2_Scr'!R1</f>
        <v>Monein</v>
      </c>
      <c r="S1" s="10" t="str">
        <f>'L2_Scr'!S1</f>
        <v>Licq</v>
      </c>
      <c r="T1" s="199" t="str">
        <f>'L2_Scr'!T1</f>
        <v>Cancon</v>
      </c>
      <c r="U1" s="10">
        <f>'L2_Scr'!U1</f>
      </c>
      <c r="V1" s="199">
        <f>'L2_Scr'!V1</f>
      </c>
      <c r="W1" s="9">
        <f>'L2_Scr'!W1</f>
      </c>
      <c r="X1" s="11" t="str">
        <f>'L2_Scr'!X1</f>
        <v>TOTAL</v>
      </c>
      <c r="Y1" s="67" t="str">
        <f>'L2_Scr'!Y1</f>
        <v>TOTAL  -1</v>
      </c>
      <c r="Z1" s="188" t="str">
        <f>'L2_Scr'!Z1</f>
        <v>pts CDF</v>
      </c>
    </row>
    <row r="2" spans="1:25" s="27" customFormat="1" ht="12.75" customHeight="1">
      <c r="A2" s="190" t="s">
        <v>337</v>
      </c>
      <c r="B2" s="193" t="s">
        <v>50</v>
      </c>
      <c r="C2" s="191" t="s">
        <v>537</v>
      </c>
      <c r="D2" s="192" t="s">
        <v>414</v>
      </c>
      <c r="E2" s="57" t="s">
        <v>428</v>
      </c>
      <c r="F2" s="19">
        <v>1</v>
      </c>
      <c r="G2" s="20">
        <v>1</v>
      </c>
      <c r="H2" s="21">
        <v>1</v>
      </c>
      <c r="I2" s="20">
        <v>3</v>
      </c>
      <c r="J2" s="21">
        <v>1</v>
      </c>
      <c r="K2" s="20">
        <v>1</v>
      </c>
      <c r="L2" s="21"/>
      <c r="M2" s="20"/>
      <c r="N2" s="101"/>
      <c r="O2" s="22">
        <f>IF(COUNT(F2)=0,"",VLOOKUP(F2,Pts!$A$2:$B$112,2,FALSE))</f>
        <v>20</v>
      </c>
      <c r="P2" s="23">
        <f>IF(COUNT(G2)=0,"",VLOOKUP(G2,Pts!$A$2:$B$112,2,FALSE))</f>
        <v>20</v>
      </c>
      <c r="Q2" s="24">
        <f>IF(COUNT(H2)=0,"",VLOOKUP(H2,Pts!$A$2:$B$112,2,FALSE))</f>
        <v>20</v>
      </c>
      <c r="R2" s="23">
        <f>IF(COUNT(I2)=0,"",VLOOKUP(I2,Pts!$A$2:$B$112,2,FALSE))</f>
        <v>15</v>
      </c>
      <c r="S2" s="24">
        <f>IF(COUNT(J2)=0,"",VLOOKUP(J2,Pts!$A$2:$B$112,2,FALSE))</f>
        <v>20</v>
      </c>
      <c r="T2" s="23">
        <f>IF(COUNT(K2)=0,"",VLOOKUP(K2,Pts!$A$2:$B$112,2,FALSE))</f>
        <v>20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 aca="true" t="shared" si="0" ref="X2:X12">SUM(O2:W2)</f>
        <v>115</v>
      </c>
      <c r="Y2" s="25">
        <f>IF(COUNT(O2:W2)=Pts!$D$1,SUM(O2:W2)-SMALL(O2:W2,1),SUM(O2:W2))</f>
        <v>100</v>
      </c>
    </row>
    <row r="3" spans="1:26" s="27" customFormat="1" ht="12.75" customHeight="1">
      <c r="A3" s="248" t="s">
        <v>337</v>
      </c>
      <c r="B3" s="234" t="s">
        <v>50</v>
      </c>
      <c r="C3" s="235" t="s">
        <v>633</v>
      </c>
      <c r="D3" s="236" t="s">
        <v>634</v>
      </c>
      <c r="E3" s="224" t="s">
        <v>5</v>
      </c>
      <c r="F3" s="19">
        <v>4</v>
      </c>
      <c r="G3" s="20">
        <v>2</v>
      </c>
      <c r="H3" s="21">
        <v>2</v>
      </c>
      <c r="I3" s="20">
        <v>2</v>
      </c>
      <c r="J3" s="21"/>
      <c r="K3" s="20"/>
      <c r="L3" s="21"/>
      <c r="M3" s="20"/>
      <c r="N3" s="101"/>
      <c r="O3" s="22">
        <f>IF(COUNT(F3)=0,"",VLOOKUP(F3,Pts!$A$2:$B$112,2,FALSE))</f>
        <v>13</v>
      </c>
      <c r="P3" s="23">
        <f>IF(COUNT(G3)=0,"",VLOOKUP(G3,Pts!$A$2:$B$112,2,FALSE))</f>
        <v>17</v>
      </c>
      <c r="Q3" s="24">
        <f>IF(COUNT(H3)=0,"",VLOOKUP(H3,Pts!$A$2:$B$112,2,FALSE))</f>
        <v>17</v>
      </c>
      <c r="R3" s="23">
        <f>IF(COUNT(I3)=0,"",VLOOKUP(I3,Pts!$A$2:$B$112,2,FALSE))</f>
        <v>17</v>
      </c>
      <c r="S3" s="24">
        <f>IF(COUNT(J3)=0,"",VLOOKUP(J3,Pts!$A$2:$B$112,2,FALSE))</f>
      </c>
      <c r="T3" s="23">
        <f>IF(COUNT(K3)=0,"",VLOOKUP(K3,Pts!$A$2:$B$112,2,FALSE))</f>
      </c>
      <c r="U3" s="24">
        <f>IF(COUNT(L3)=0,"",VLOOKUP(L3,Pts!$A$2:$B$112,2,FALSE))</f>
      </c>
      <c r="V3" s="23">
        <f>IF(COUNT(M3)=0,"",VLOOKUP(M3,Pts!$A$2:$B$112,2,FALSE))</f>
      </c>
      <c r="W3" s="24">
        <f>IF(COUNT(N3)=0,"",VLOOKUP(N3,Pts!$A$2:$B$112,2,FALSE))</f>
      </c>
      <c r="X3" s="25">
        <f t="shared" si="0"/>
        <v>64</v>
      </c>
      <c r="Y3" s="25">
        <f>IF(COUNT(O3:W3)=Pts!$D$1,SUM(O3:W3)-SMALL(O3:W3,1),SUM(O3:W3))</f>
        <v>64</v>
      </c>
      <c r="Z3" s="219"/>
    </row>
    <row r="4" spans="1:26" s="27" customFormat="1" ht="12.75" customHeight="1">
      <c r="A4" s="29" t="s">
        <v>340</v>
      </c>
      <c r="B4" s="88" t="s">
        <v>50</v>
      </c>
      <c r="C4" s="306" t="s">
        <v>567</v>
      </c>
      <c r="D4" s="307" t="s">
        <v>13</v>
      </c>
      <c r="E4" s="57" t="s">
        <v>428</v>
      </c>
      <c r="F4" s="19">
        <v>2</v>
      </c>
      <c r="G4" s="20">
        <v>5</v>
      </c>
      <c r="H4" s="21">
        <v>6</v>
      </c>
      <c r="I4" s="20">
        <v>5</v>
      </c>
      <c r="J4" s="21"/>
      <c r="K4" s="20">
        <v>6</v>
      </c>
      <c r="L4" s="21"/>
      <c r="M4" s="20"/>
      <c r="N4" s="101"/>
      <c r="O4" s="22">
        <f>IF(COUNT(F4)=0,"",VLOOKUP(F4,Pts!$A$2:$B$112,2,FALSE))</f>
        <v>17</v>
      </c>
      <c r="P4" s="23">
        <f>IF(COUNT(G4)=0,"",VLOOKUP(G4,Pts!$A$2:$B$112,2,FALSE))</f>
        <v>11</v>
      </c>
      <c r="Q4" s="24">
        <f>IF(COUNT(H4)=0,"",VLOOKUP(H4,Pts!$A$2:$B$112,2,FALSE))</f>
        <v>10</v>
      </c>
      <c r="R4" s="23">
        <f>IF(COUNT(I4)=0,"",VLOOKUP(I4,Pts!$A$2:$B$112,2,FALSE))</f>
        <v>11</v>
      </c>
      <c r="S4" s="24">
        <f>IF(COUNT(J4)=0,"",VLOOKUP(J4,Pts!$A$2:$B$112,2,FALSE))</f>
      </c>
      <c r="T4" s="23">
        <f>IF(COUNT(K4)=0,"",VLOOKUP(K4,Pts!$A$2:$B$112,2,FALSE))</f>
        <v>10</v>
      </c>
      <c r="U4" s="24">
        <f>IF(COUNT(L4)=0,"",VLOOKUP(L4,Pts!$A$2:$B$112,2,FALSE))</f>
      </c>
      <c r="V4" s="23">
        <f>IF(COUNT(M4)=0,"",VLOOKUP(M4,Pts!$A$2:$B$112,2,FALSE))</f>
      </c>
      <c r="W4" s="24">
        <f>IF(COUNT(N4)=0,"",VLOOKUP(N4,Pts!$A$2:$B$112,2,FALSE))</f>
      </c>
      <c r="X4" s="25">
        <f t="shared" si="0"/>
        <v>59</v>
      </c>
      <c r="Y4" s="25">
        <f>IF(COUNT(O4:W4)=Pts!$D$1,SUM(O4:W4)-SMALL(O4:W4,1),SUM(O4:W4))</f>
        <v>59</v>
      </c>
      <c r="Z4"/>
    </row>
    <row r="5" spans="1:25" ht="12.75">
      <c r="A5" s="220" t="s">
        <v>340</v>
      </c>
      <c r="B5" s="234" t="s">
        <v>50</v>
      </c>
      <c r="C5" s="235" t="s">
        <v>648</v>
      </c>
      <c r="D5" s="236" t="s">
        <v>80</v>
      </c>
      <c r="E5" s="224" t="s">
        <v>5</v>
      </c>
      <c r="F5" s="19"/>
      <c r="G5" s="20">
        <v>3</v>
      </c>
      <c r="H5" s="21">
        <v>5</v>
      </c>
      <c r="I5" s="20">
        <v>10</v>
      </c>
      <c r="J5" s="21">
        <v>2</v>
      </c>
      <c r="K5" s="20">
        <v>7</v>
      </c>
      <c r="L5" s="21"/>
      <c r="M5" s="20"/>
      <c r="N5" s="101"/>
      <c r="O5" s="22">
        <f>IF(COUNT(F5)=0,"",VLOOKUP(F5,Pts!$A$2:$B$112,2,FALSE))</f>
      </c>
      <c r="P5" s="23">
        <f>IF(COUNT(G5)=0,"",VLOOKUP(G5,Pts!$A$2:$B$112,2,FALSE))</f>
        <v>15</v>
      </c>
      <c r="Q5" s="24">
        <f>IF(COUNT(H5)=0,"",VLOOKUP(H5,Pts!$A$2:$B$112,2,FALSE))</f>
        <v>11</v>
      </c>
      <c r="R5" s="23">
        <f>IF(COUNT(I5)=0,"",VLOOKUP(I5,Pts!$A$2:$B$112,2,FALSE))</f>
        <v>6</v>
      </c>
      <c r="S5" s="24">
        <f>IF(COUNT(J5)=0,"",VLOOKUP(J5,Pts!$A$2:$B$112,2,FALSE))</f>
        <v>17</v>
      </c>
      <c r="T5" s="23">
        <f>IF(COUNT(K5)=0,"",VLOOKUP(K5,Pts!$A$2:$B$112,2,FALSE))</f>
        <v>9</v>
      </c>
      <c r="U5" s="24">
        <f>IF(COUNT(L5)=0,"",VLOOKUP(L5,Pts!$A$2:$B$112,2,FALSE))</f>
      </c>
      <c r="V5" s="23">
        <f>IF(COUNT(M5)=0,"",VLOOKUP(M5,Pts!$A$2:$B$112,2,FALSE))</f>
      </c>
      <c r="W5" s="24">
        <f>IF(COUNT(N5)=0,"",VLOOKUP(N5,Pts!$A$2:$B$112,2,FALSE))</f>
      </c>
      <c r="X5" s="25">
        <f t="shared" si="0"/>
        <v>58</v>
      </c>
      <c r="Y5" s="25">
        <f>IF(COUNT(O5:W5)=Pts!$D$1,SUM(O5:W5)-SMALL(O5:W5,1),SUM(O5:W5))</f>
        <v>58</v>
      </c>
    </row>
    <row r="6" spans="1:25" ht="12.75">
      <c r="A6" s="241" t="s">
        <v>340</v>
      </c>
      <c r="B6" s="263" t="s">
        <v>50</v>
      </c>
      <c r="C6" s="264" t="s">
        <v>661</v>
      </c>
      <c r="D6" s="265" t="s">
        <v>628</v>
      </c>
      <c r="E6" s="374" t="s">
        <v>22</v>
      </c>
      <c r="F6" s="19">
        <v>3</v>
      </c>
      <c r="G6" s="20">
        <v>6</v>
      </c>
      <c r="H6" s="21">
        <v>8</v>
      </c>
      <c r="I6" s="20">
        <v>6</v>
      </c>
      <c r="J6" s="21"/>
      <c r="K6" s="20">
        <v>4</v>
      </c>
      <c r="L6" s="21"/>
      <c r="M6" s="20"/>
      <c r="N6" s="101"/>
      <c r="O6" s="22">
        <f>IF(COUNT(F6)=0,"",VLOOKUP(F6,Pts!$A$2:$B$112,2,FALSE))</f>
        <v>15</v>
      </c>
      <c r="P6" s="23">
        <f>IF(COUNT(G6)=0,"",VLOOKUP(G6,Pts!$A$2:$B$112,2,FALSE))</f>
        <v>10</v>
      </c>
      <c r="Q6" s="24">
        <f>IF(COUNT(H6)=0,"",VLOOKUP(H6,Pts!$A$2:$B$112,2,FALSE))</f>
        <v>8</v>
      </c>
      <c r="R6" s="23">
        <f>IF(COUNT(I6)=0,"",VLOOKUP(I6,Pts!$A$2:$B$112,2,FALSE))</f>
        <v>10</v>
      </c>
      <c r="S6" s="24">
        <f>IF(COUNT(J6)=0,"",VLOOKUP(J6,Pts!$A$2:$B$112,2,FALSE))</f>
      </c>
      <c r="T6" s="23">
        <f>IF(COUNT(K6)=0,"",VLOOKUP(K6,Pts!$A$2:$B$112,2,FALSE))</f>
        <v>13</v>
      </c>
      <c r="U6" s="24">
        <f>IF(COUNT(L6)=0,"",VLOOKUP(L6,Pts!$A$2:$B$112,2,FALSE))</f>
      </c>
      <c r="V6" s="23">
        <f>IF(COUNT(M6)=0,"",VLOOKUP(M6,Pts!$A$2:$B$112,2,FALSE))</f>
      </c>
      <c r="W6" s="24">
        <f>IF(COUNT(N6)=0,"",VLOOKUP(N6,Pts!$A$2:$B$112,2,FALSE))</f>
      </c>
      <c r="X6" s="25">
        <f t="shared" si="0"/>
        <v>56</v>
      </c>
      <c r="Y6" s="25">
        <f>IF(COUNT(O6:W6)=Pts!$D$1,SUM(O6:W6)-SMALL(O6:W6,1),SUM(O6:W6))</f>
        <v>56</v>
      </c>
    </row>
    <row r="7" spans="1:25" ht="12.75">
      <c r="A7" s="29" t="s">
        <v>340</v>
      </c>
      <c r="B7" s="193" t="s">
        <v>50</v>
      </c>
      <c r="C7" s="191" t="s">
        <v>652</v>
      </c>
      <c r="D7" s="192" t="s">
        <v>649</v>
      </c>
      <c r="E7" s="57" t="s">
        <v>28</v>
      </c>
      <c r="F7" s="202"/>
      <c r="G7" s="20">
        <v>4</v>
      </c>
      <c r="H7" s="21">
        <v>3</v>
      </c>
      <c r="I7" s="20">
        <v>8</v>
      </c>
      <c r="J7" s="21"/>
      <c r="K7" s="20">
        <v>5</v>
      </c>
      <c r="L7" s="21"/>
      <c r="M7" s="20"/>
      <c r="N7" s="101"/>
      <c r="O7" s="22">
        <f>IF(COUNT(F7)=0,"",VLOOKUP(F7,Pts!$A$2:$B$112,2,FALSE))</f>
      </c>
      <c r="P7" s="23">
        <f>IF(COUNT(G7)=0,"",VLOOKUP(G7,Pts!$A$2:$B$112,2,FALSE))</f>
        <v>13</v>
      </c>
      <c r="Q7" s="24">
        <f>IF(COUNT(H7)=0,"",VLOOKUP(H7,Pts!$A$2:$B$112,2,FALSE))</f>
        <v>15</v>
      </c>
      <c r="R7" s="23">
        <f>IF(COUNT(I7)=0,"",VLOOKUP(I7,Pts!$A$2:$B$112,2,FALSE))</f>
        <v>8</v>
      </c>
      <c r="S7" s="24">
        <f>IF(COUNT(J7)=0,"",VLOOKUP(J7,Pts!$A$2:$B$112,2,FALSE))</f>
      </c>
      <c r="T7" s="23">
        <f>IF(COUNT(K7)=0,"",VLOOKUP(K7,Pts!$A$2:$B$112,2,FALSE))</f>
        <v>11</v>
      </c>
      <c r="U7" s="24">
        <f>IF(COUNT(L7)=0,"",VLOOKUP(L7,Pts!$A$2:$B$112,2,FALSE))</f>
      </c>
      <c r="V7" s="23">
        <f>IF(COUNT(M7)=0,"",VLOOKUP(M7,Pts!$A$2:$B$112,2,FALSE))</f>
      </c>
      <c r="W7" s="24">
        <f>IF(COUNT(N7)=0,"",VLOOKUP(N7,Pts!$A$2:$B$112,2,FALSE))</f>
      </c>
      <c r="X7" s="25">
        <f t="shared" si="0"/>
        <v>47</v>
      </c>
      <c r="Y7" s="25">
        <f>IF(COUNT(O7:W7)=Pts!$D$1,SUM(O7:W7)-SMALL(O7:W7,1),SUM(O7:W7))</f>
        <v>47</v>
      </c>
    </row>
    <row r="8" spans="1:25" ht="12.75">
      <c r="A8" s="220" t="s">
        <v>340</v>
      </c>
      <c r="B8" s="234" t="s">
        <v>50</v>
      </c>
      <c r="C8" s="235" t="s">
        <v>301</v>
      </c>
      <c r="D8" s="236" t="s">
        <v>589</v>
      </c>
      <c r="E8" s="224" t="s">
        <v>121</v>
      </c>
      <c r="F8" s="19"/>
      <c r="G8" s="20"/>
      <c r="H8" s="21">
        <v>4</v>
      </c>
      <c r="I8" s="20">
        <v>4</v>
      </c>
      <c r="J8" s="21"/>
      <c r="K8" s="20">
        <v>2</v>
      </c>
      <c r="L8" s="21"/>
      <c r="M8" s="20"/>
      <c r="N8" s="101"/>
      <c r="O8" s="22">
        <f>IF(COUNT(F8)=0,"",VLOOKUP(F8,Pts!$A$2:$B$112,2,FALSE))</f>
      </c>
      <c r="P8" s="23">
        <f>IF(COUNT(G8)=0,"",VLOOKUP(G8,Pts!$A$2:$B$112,2,FALSE))</f>
      </c>
      <c r="Q8" s="24">
        <f>IF(COUNT(H8)=0,"",VLOOKUP(H8,Pts!$A$2:$B$112,2,FALSE))</f>
        <v>13</v>
      </c>
      <c r="R8" s="23">
        <f>IF(COUNT(I8)=0,"",VLOOKUP(I8,Pts!$A$2:$B$112,2,FALSE))</f>
        <v>13</v>
      </c>
      <c r="S8" s="24">
        <f>IF(COUNT(J8)=0,"",VLOOKUP(J8,Pts!$A$2:$B$112,2,FALSE))</f>
      </c>
      <c r="T8" s="23">
        <f>IF(COUNT(K8)=0,"",VLOOKUP(K8,Pts!$A$2:$B$112,2,FALSE))</f>
        <v>17</v>
      </c>
      <c r="U8" s="24">
        <f>IF(COUNT(L8)=0,"",VLOOKUP(L8,Pts!$A$2:$B$112,2,FALSE))</f>
      </c>
      <c r="V8" s="23">
        <f>IF(COUNT(M8)=0,"",VLOOKUP(M8,Pts!$A$2:$B$112,2,FALSE))</f>
      </c>
      <c r="W8" s="24">
        <f>IF(COUNT(N8)=0,"",VLOOKUP(N8,Pts!$A$2:$B$112,2,FALSE))</f>
      </c>
      <c r="X8" s="25">
        <f t="shared" si="0"/>
        <v>43</v>
      </c>
      <c r="Y8" s="25">
        <f>IF(COUNT(O8:W8)=Pts!$D$1,SUM(O8:W8)-SMALL(O8:W8,1),SUM(O8:W8))</f>
        <v>43</v>
      </c>
    </row>
    <row r="9" spans="1:25" ht="12.75">
      <c r="A9" s="241" t="s">
        <v>337</v>
      </c>
      <c r="B9" s="234" t="s">
        <v>50</v>
      </c>
      <c r="C9" s="235" t="s">
        <v>655</v>
      </c>
      <c r="D9" s="236" t="s">
        <v>146</v>
      </c>
      <c r="E9" s="224" t="s">
        <v>310</v>
      </c>
      <c r="F9" s="19"/>
      <c r="G9" s="20"/>
      <c r="H9" s="21">
        <v>7</v>
      </c>
      <c r="I9" s="20">
        <v>7</v>
      </c>
      <c r="J9" s="21"/>
      <c r="K9" s="20">
        <v>3</v>
      </c>
      <c r="L9" s="21"/>
      <c r="M9" s="20"/>
      <c r="N9" s="101"/>
      <c r="O9" s="22">
        <f>IF(COUNT(F9)=0,"",VLOOKUP(F9,Pts!$A$2:$B$112,2,FALSE))</f>
      </c>
      <c r="P9" s="23">
        <f>IF(COUNT(G9)=0,"",VLOOKUP(G9,Pts!$A$2:$B$112,2,FALSE))</f>
      </c>
      <c r="Q9" s="24">
        <f>IF(COUNT(H9)=0,"",VLOOKUP(H9,Pts!$A$2:$B$112,2,FALSE))</f>
        <v>9</v>
      </c>
      <c r="R9" s="23">
        <f>IF(COUNT(I9)=0,"",VLOOKUP(I9,Pts!$A$2:$B$112,2,FALSE))</f>
        <v>9</v>
      </c>
      <c r="S9" s="24">
        <f>IF(COUNT(J9)=0,"",VLOOKUP(J9,Pts!$A$2:$B$112,2,FALSE))</f>
      </c>
      <c r="T9" s="23">
        <f>IF(COUNT(K9)=0,"",VLOOKUP(K9,Pts!$A$2:$B$112,2,FALSE))</f>
        <v>15</v>
      </c>
      <c r="U9" s="24">
        <f>IF(COUNT(L9)=0,"",VLOOKUP(L9,Pts!$A$2:$B$112,2,FALSE))</f>
      </c>
      <c r="V9" s="23">
        <f>IF(COUNT(M9)=0,"",VLOOKUP(M9,Pts!$A$2:$B$112,2,FALSE))</f>
      </c>
      <c r="W9" s="24">
        <f>IF(COUNT(N9)=0,"",VLOOKUP(N9,Pts!$A$2:$B$112,2,FALSE))</f>
      </c>
      <c r="X9" s="25">
        <f t="shared" si="0"/>
        <v>33</v>
      </c>
      <c r="Y9" s="25">
        <f>IF(COUNT(O9:W9)=Pts!$D$1,SUM(O9:W9)-SMALL(O9:W9,1),SUM(O9:W9))</f>
        <v>33</v>
      </c>
    </row>
    <row r="10" spans="1:26" ht="12.75">
      <c r="A10" s="220" t="s">
        <v>337</v>
      </c>
      <c r="B10" s="263" t="s">
        <v>50</v>
      </c>
      <c r="C10" s="238" t="s">
        <v>408</v>
      </c>
      <c r="D10" s="239" t="s">
        <v>409</v>
      </c>
      <c r="E10" s="245" t="s">
        <v>22</v>
      </c>
      <c r="F10" s="19"/>
      <c r="G10" s="20"/>
      <c r="H10" s="21"/>
      <c r="I10" s="20">
        <v>1</v>
      </c>
      <c r="J10" s="21"/>
      <c r="K10" s="20"/>
      <c r="L10" s="21"/>
      <c r="M10" s="20"/>
      <c r="N10" s="101"/>
      <c r="O10" s="22">
        <f>IF(COUNT(F10)=0,"",VLOOKUP(F10,Pts!$A$2:$B$112,2,FALSE))</f>
      </c>
      <c r="P10" s="23">
        <f>IF(COUNT(G10)=0,"",VLOOKUP(G10,Pts!$A$2:$B$112,2,FALSE))</f>
      </c>
      <c r="Q10" s="24">
        <f>IF(COUNT(H10)=0,"",VLOOKUP(H10,Pts!$A$2:$B$112,2,FALSE))</f>
      </c>
      <c r="R10" s="23">
        <f>IF(COUNT(I10)=0,"",VLOOKUP(I10,Pts!$A$2:$B$112,2,FALSE))</f>
        <v>20</v>
      </c>
      <c r="S10" s="24">
        <f>IF(COUNT(J10)=0,"",VLOOKUP(J10,Pts!$A$2:$B$112,2,FALSE))</f>
      </c>
      <c r="T10" s="23">
        <f>IF(COUNT(K10)=0,"",VLOOKUP(K10,Pts!$A$2:$B$112,2,FALSE))</f>
      </c>
      <c r="U10" s="24">
        <f>IF(COUNT(L10)=0,"",VLOOKUP(L10,Pts!$A$2:$B$112,2,FALSE))</f>
      </c>
      <c r="V10" s="23">
        <f>IF(COUNT(M10)=0,"",VLOOKUP(M10,Pts!$A$2:$B$112,2,FALSE))</f>
      </c>
      <c r="W10" s="24">
        <f>IF(COUNT(N10)=0,"",VLOOKUP(N10,Pts!$A$2:$B$112,2,FALSE))</f>
      </c>
      <c r="X10" s="25">
        <f t="shared" si="0"/>
        <v>20</v>
      </c>
      <c r="Y10" s="25">
        <f>IF(COUNT(O10:W10)=Pts!$D$1,SUM(O10:W10)-SMALL(O10:W10,1),SUM(O10:W10))</f>
        <v>20</v>
      </c>
      <c r="Z10" s="27"/>
    </row>
    <row r="11" spans="1:25" ht="12.75">
      <c r="A11" s="29" t="s">
        <v>340</v>
      </c>
      <c r="B11" s="142" t="s">
        <v>50</v>
      </c>
      <c r="C11" s="321" t="s">
        <v>662</v>
      </c>
      <c r="D11" s="324" t="s">
        <v>13</v>
      </c>
      <c r="E11" s="57" t="s">
        <v>99</v>
      </c>
      <c r="F11" s="19"/>
      <c r="G11" s="20"/>
      <c r="H11" s="21"/>
      <c r="I11" s="20">
        <v>9</v>
      </c>
      <c r="J11" s="21"/>
      <c r="K11" s="20"/>
      <c r="L11" s="21"/>
      <c r="M11" s="20"/>
      <c r="N11" s="101"/>
      <c r="O11" s="22">
        <f>IF(COUNT(F11)=0,"",VLOOKUP(F11,Pts!$A$2:$B$112,2,FALSE))</f>
      </c>
      <c r="P11" s="23">
        <f>IF(COUNT(G11)=0,"",VLOOKUP(G11,Pts!$A$2:$B$112,2,FALSE))</f>
      </c>
      <c r="Q11" s="24">
        <f>IF(COUNT(H11)=0,"",VLOOKUP(H11,Pts!$A$2:$B$112,2,FALSE))</f>
      </c>
      <c r="R11" s="23">
        <f>IF(COUNT(I11)=0,"",VLOOKUP(I11,Pts!$A$2:$B$112,2,FALSE))</f>
        <v>7</v>
      </c>
      <c r="S11" s="24">
        <f>IF(COUNT(J11)=0,"",VLOOKUP(J11,Pts!$A$2:$B$112,2,FALSE))</f>
      </c>
      <c r="T11" s="23">
        <f>IF(COUNT(K11)=0,"",VLOOKUP(K11,Pts!$A$2:$B$112,2,FALSE))</f>
      </c>
      <c r="U11" s="24">
        <f>IF(COUNT(L11)=0,"",VLOOKUP(L11,Pts!$A$2:$B$112,2,FALSE))</f>
      </c>
      <c r="V11" s="23">
        <f>IF(COUNT(M11)=0,"",VLOOKUP(M11,Pts!$A$2:$B$112,2,FALSE))</f>
      </c>
      <c r="W11" s="24">
        <f>IF(COUNT(N11)=0,"",VLOOKUP(N11,Pts!$A$2:$B$112,2,FALSE))</f>
      </c>
      <c r="X11" s="25">
        <f t="shared" si="0"/>
        <v>7</v>
      </c>
      <c r="Y11" s="25">
        <f>IF(COUNT(O11:W11)=Pts!$D$1,SUM(O11:W11)-SMALL(O11:W11,1),SUM(O11:W11))</f>
        <v>7</v>
      </c>
    </row>
    <row r="12" spans="1:25" ht="12.75">
      <c r="A12" s="241" t="s">
        <v>340</v>
      </c>
      <c r="B12" s="263" t="s">
        <v>50</v>
      </c>
      <c r="C12" s="264" t="s">
        <v>667</v>
      </c>
      <c r="D12" s="265" t="s">
        <v>227</v>
      </c>
      <c r="E12" s="240" t="s">
        <v>99</v>
      </c>
      <c r="F12" s="19"/>
      <c r="G12" s="20"/>
      <c r="H12" s="21"/>
      <c r="I12" s="20">
        <v>11</v>
      </c>
      <c r="J12" s="21"/>
      <c r="K12" s="20"/>
      <c r="L12" s="21"/>
      <c r="M12" s="20"/>
      <c r="N12" s="101"/>
      <c r="O12" s="22">
        <f>IF(COUNT(F12)=0,"",VLOOKUP(F12,Pts!$A$2:$B$112,2,FALSE))</f>
      </c>
      <c r="P12" s="23">
        <f>IF(COUNT(G12)=0,"",VLOOKUP(G12,Pts!$A$2:$B$112,2,FALSE))</f>
      </c>
      <c r="Q12" s="24">
        <f>IF(COUNT(H12)=0,"",VLOOKUP(H12,Pts!$A$2:$B$112,2,FALSE))</f>
      </c>
      <c r="R12" s="23">
        <f>IF(COUNT(I12)=0,"",VLOOKUP(I12,Pts!$A$2:$B$112,2,FALSE))</f>
        <v>5</v>
      </c>
      <c r="S12" s="24">
        <f>IF(COUNT(J12)=0,"",VLOOKUP(J12,Pts!$A$2:$B$112,2,FALSE))</f>
      </c>
      <c r="T12" s="23">
        <f>IF(COUNT(K12)=0,"",VLOOKUP(K12,Pts!$A$2:$B$112,2,FALSE))</f>
      </c>
      <c r="U12" s="24">
        <f>IF(COUNT(L12)=0,"",VLOOKUP(L12,Pts!$A$2:$B$112,2,FALSE))</f>
      </c>
      <c r="V12" s="23">
        <f>IF(COUNT(M12)=0,"",VLOOKUP(M12,Pts!$A$2:$B$112,2,FALSE))</f>
      </c>
      <c r="W12" s="24">
        <f>IF(COUNT(N12)=0,"",VLOOKUP(N12,Pts!$A$2:$B$112,2,FALSE))</f>
      </c>
      <c r="X12" s="25">
        <f t="shared" si="0"/>
        <v>5</v>
      </c>
      <c r="Y12" s="25">
        <f>IF(COUNT(O12:W12)=Pts!$D$1,SUM(O12:W12)-SMALL(O12:W12,1),SUM(O12:W12))</f>
        <v>5</v>
      </c>
    </row>
  </sheetData>
  <sheetProtection/>
  <printOptions horizontalCentered="1"/>
  <pageMargins left="0" right="0" top="0.984251968503937" bottom="0.984251968503937" header="0.5118110236220472" footer="0.5118110236220472"/>
  <pageSetup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2" width="5.00390625" style="0" customWidth="1"/>
    <col min="3" max="3" width="13.28125" style="0" customWidth="1"/>
    <col min="4" max="4" width="14.00390625" style="0" customWidth="1"/>
    <col min="5" max="5" width="14.7109375" style="2" customWidth="1"/>
    <col min="6" max="6" width="5.8515625" style="1" customWidth="1"/>
    <col min="7" max="7" width="4.7109375" style="1" customWidth="1"/>
    <col min="8" max="8" width="5.140625" style="1" customWidth="1"/>
    <col min="9" max="9" width="5.57421875" style="1" customWidth="1"/>
    <col min="10" max="10" width="5.28125" style="1" customWidth="1"/>
    <col min="11" max="11" width="5.28125" style="134" customWidth="1"/>
    <col min="12" max="12" width="6.8515625" style="136" customWidth="1"/>
    <col min="13" max="13" width="4.140625" style="100" customWidth="1"/>
    <col min="14" max="14" width="4.8515625" style="100" customWidth="1"/>
    <col min="15" max="15" width="5.140625" style="1" customWidth="1"/>
    <col min="16" max="16" width="4.7109375" style="1" customWidth="1"/>
    <col min="17" max="17" width="3.8515625" style="1" customWidth="1"/>
    <col min="18" max="18" width="3.8515625" style="135" customWidth="1"/>
    <col min="19" max="19" width="5.00390625" style="1" customWidth="1"/>
    <col min="20" max="20" width="5.7109375" style="1" customWidth="1"/>
    <col min="21" max="21" width="4.8515625" style="1" customWidth="1"/>
    <col min="22" max="22" width="5.8515625" style="68" customWidth="1"/>
    <col min="23" max="23" width="5.140625" style="69" customWidth="1"/>
    <col min="24" max="24" width="6.28125" style="4" customWidth="1"/>
    <col min="25" max="25" width="7.28125" style="4" customWidth="1"/>
    <col min="26" max="26" width="8.28125" style="0" customWidth="1"/>
  </cols>
  <sheetData>
    <row r="1" spans="1:26" s="3" customFormat="1" ht="25.5" customHeight="1">
      <c r="A1" s="461">
        <f>'L2_Scr'!A1</f>
        <v>2013</v>
      </c>
      <c r="B1" s="462"/>
      <c r="C1" s="463" t="str">
        <f>"Ligue 4 Aquitaine"</f>
        <v>Ligue 4 Aquitaine</v>
      </c>
      <c r="D1" s="464"/>
      <c r="E1" s="465"/>
      <c r="F1" s="6" t="str">
        <f>'L2_Scr'!F1</f>
        <v>Uzerche</v>
      </c>
      <c r="G1" s="7" t="str">
        <f>'L2_Scr'!G1</f>
        <v>Bonnat</v>
      </c>
      <c r="H1" s="174" t="str">
        <f>'L2_Scr'!H1</f>
        <v>Cauneille</v>
      </c>
      <c r="I1" s="166" t="str">
        <f>'L2_Scr'!I1</f>
        <v>Monein</v>
      </c>
      <c r="J1" s="8" t="str">
        <f>'L2_Scr'!J1</f>
        <v>Licq</v>
      </c>
      <c r="K1" s="7" t="str">
        <f>'L2_Scr'!K1</f>
        <v>Cancon</v>
      </c>
      <c r="L1" s="8">
        <f>'L2_Scr'!L1</f>
        <v>0</v>
      </c>
      <c r="M1" s="166">
        <f>'L2_Scr'!M1</f>
        <v>0</v>
      </c>
      <c r="N1" s="200">
        <f>'L2_Scr'!N1</f>
        <v>0</v>
      </c>
      <c r="O1" s="201" t="str">
        <f>'L2_Scr'!O1</f>
        <v>Uzerche</v>
      </c>
      <c r="P1" s="199" t="str">
        <f>'L2_Scr'!P1</f>
        <v>Bonnat</v>
      </c>
      <c r="Q1" s="10" t="str">
        <f>'L2_Scr'!Q1</f>
        <v>Cauneille</v>
      </c>
      <c r="R1" s="199" t="str">
        <f>'L2_Scr'!R1</f>
        <v>Monein</v>
      </c>
      <c r="S1" s="10" t="str">
        <f>'L2_Scr'!S1</f>
        <v>Licq</v>
      </c>
      <c r="T1" s="199" t="str">
        <f>'L2_Scr'!T1</f>
        <v>Cancon</v>
      </c>
      <c r="U1" s="10">
        <f>'L2_Scr'!U1</f>
      </c>
      <c r="V1" s="199">
        <f>'L2_Scr'!V1</f>
      </c>
      <c r="W1" s="9">
        <f>'L2_Scr'!W1</f>
      </c>
      <c r="X1" s="11" t="str">
        <f>'L2_Scr'!X1</f>
        <v>TOTAL</v>
      </c>
      <c r="Y1" s="67" t="str">
        <f>'L2_Scr'!Y1</f>
        <v>TOTAL  -1</v>
      </c>
      <c r="Z1" s="188" t="str">
        <f>'L2_Scr'!Z1</f>
        <v>pts CDF</v>
      </c>
    </row>
    <row r="2" spans="1:26" s="27" customFormat="1" ht="12.75" customHeight="1">
      <c r="A2" s="193"/>
      <c r="B2" s="71" t="s">
        <v>174</v>
      </c>
      <c r="C2" s="191" t="s">
        <v>588</v>
      </c>
      <c r="D2" s="191" t="s">
        <v>669</v>
      </c>
      <c r="E2" s="466" t="s">
        <v>660</v>
      </c>
      <c r="F2" s="202"/>
      <c r="G2" s="288"/>
      <c r="H2" s="21"/>
      <c r="I2" s="20">
        <v>1</v>
      </c>
      <c r="J2" s="21"/>
      <c r="K2" s="20">
        <v>2</v>
      </c>
      <c r="L2" s="21"/>
      <c r="M2" s="20"/>
      <c r="N2" s="101"/>
      <c r="O2" s="22">
        <f>IF(COUNT(F2)=0,"",VLOOKUP(F2,Pts!$A$2:$B$112,2,FALSE))</f>
      </c>
      <c r="P2" s="23">
        <f>IF(COUNT(G2)=0,"",VLOOKUP(G2,Pts!$A$2:$B$112,2,FALSE))</f>
      </c>
      <c r="Q2" s="24">
        <f>IF(COUNT(H2)=0,"",VLOOKUP(H2,Pts!$A$2:$B$112,2,FALSE))</f>
      </c>
      <c r="R2" s="23">
        <f>IF(COUNT(I2)=0,"",VLOOKUP(I2,Pts!$A$2:$B$112,2,FALSE))</f>
        <v>20</v>
      </c>
      <c r="S2" s="24">
        <f>IF(COUNT(J2)=0,"",VLOOKUP(J2,Pts!$A$2:$B$112,2,FALSE))</f>
      </c>
      <c r="T2" s="23">
        <f>IF(COUNT(K2)=0,"",VLOOKUP(K2,Pts!$A$2:$B$112,2,FALSE))</f>
        <v>17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>SUM(O2:W2)</f>
        <v>37</v>
      </c>
      <c r="Y2" s="25">
        <f>IF(COUNT(O2:W2)=Pts!$D$1,SUM(O2:W2)-SMALL(O2:W2,1),SUM(O2:W2))</f>
        <v>37</v>
      </c>
      <c r="Z2"/>
    </row>
    <row r="3" spans="1:26" ht="12.75">
      <c r="A3" s="48"/>
      <c r="B3" s="71" t="s">
        <v>303</v>
      </c>
      <c r="C3" s="72" t="s">
        <v>659</v>
      </c>
      <c r="D3" s="72" t="s">
        <v>471</v>
      </c>
      <c r="E3" s="466" t="s">
        <v>660</v>
      </c>
      <c r="F3" s="202"/>
      <c r="G3" s="288"/>
      <c r="H3" s="21">
        <v>1</v>
      </c>
      <c r="I3" s="20"/>
      <c r="J3" s="21"/>
      <c r="K3" s="20"/>
      <c r="L3" s="21"/>
      <c r="M3" s="20"/>
      <c r="N3" s="101"/>
      <c r="O3" s="22">
        <f>IF(COUNT(F3)=0,"",VLOOKUP(F3,Pts!$A$2:$B$112,2,FALSE))</f>
      </c>
      <c r="P3" s="23">
        <f>IF(COUNT(G3)=0,"",VLOOKUP(G3,Pts!$A$2:$B$112,2,FALSE))</f>
      </c>
      <c r="Q3" s="24">
        <f>IF(COUNT(H3)=0,"",VLOOKUP(H3,Pts!$A$2:$B$112,2,FALSE))</f>
        <v>20</v>
      </c>
      <c r="R3" s="23">
        <f>IF(COUNT(I3)=0,"",VLOOKUP(I3,Pts!$A$2:$B$112,2,FALSE))</f>
      </c>
      <c r="S3" s="24">
        <f>IF(COUNT(J3)=0,"",VLOOKUP(J3,Pts!$A$2:$B$112,2,FALSE))</f>
      </c>
      <c r="T3" s="23">
        <f>IF(COUNT(K3)=0,"",VLOOKUP(K3,Pts!$A$2:$B$112,2,FALSE))</f>
      </c>
      <c r="U3" s="24">
        <f>IF(COUNT(L3)=0,"",VLOOKUP(L3,Pts!$A$2:$B$112,2,FALSE))</f>
      </c>
      <c r="V3" s="23">
        <f>IF(COUNT(M3)=0,"",VLOOKUP(M3,Pts!$A$2:$B$112,2,FALSE))</f>
      </c>
      <c r="W3" s="24">
        <f>IF(COUNT(N3)=0,"",VLOOKUP(N3,Pts!$A$2:$B$112,2,FALSE))</f>
      </c>
      <c r="X3" s="25">
        <f>SUM(O3:W3)</f>
        <v>20</v>
      </c>
      <c r="Y3" s="25">
        <f>IF(COUNT(O3:W3)=Pts!$D$1,SUM(O3:W3)-SMALL(O3:W3,1),SUM(O3:W3))</f>
        <v>20</v>
      </c>
      <c r="Z3" s="27"/>
    </row>
    <row r="4" spans="1:26" s="27" customFormat="1" ht="12.75" customHeight="1">
      <c r="A4" s="193"/>
      <c r="B4" s="48">
        <v>50</v>
      </c>
      <c r="C4" s="460" t="s">
        <v>680</v>
      </c>
      <c r="D4" s="460" t="s">
        <v>290</v>
      </c>
      <c r="E4" s="466" t="s">
        <v>613</v>
      </c>
      <c r="F4" s="202"/>
      <c r="G4" s="288"/>
      <c r="H4" s="21"/>
      <c r="I4" s="20"/>
      <c r="J4" s="21"/>
      <c r="K4" s="20">
        <v>1</v>
      </c>
      <c r="L4" s="21"/>
      <c r="M4" s="20"/>
      <c r="N4" s="101"/>
      <c r="O4" s="22">
        <f>IF(COUNT(F4)=0,"",VLOOKUP(F4,Pts!$A$2:$B$112,2,FALSE))</f>
      </c>
      <c r="P4" s="23">
        <f>IF(COUNT(G4)=0,"",VLOOKUP(G4,Pts!$A$2:$B$112,2,FALSE))</f>
      </c>
      <c r="Q4" s="24">
        <f>IF(COUNT(H4)=0,"",VLOOKUP(H4,Pts!$A$2:$B$112,2,FALSE))</f>
      </c>
      <c r="R4" s="23">
        <f>IF(COUNT(I4)=0,"",VLOOKUP(I4,Pts!$A$2:$B$112,2,FALSE))</f>
      </c>
      <c r="S4" s="24">
        <f>IF(COUNT(J4)=0,"",VLOOKUP(J4,Pts!$A$2:$B$112,2,FALSE))</f>
      </c>
      <c r="T4" s="23">
        <f>IF(COUNT(K4)=0,"",VLOOKUP(K4,Pts!$A$2:$B$112,2,FALSE))</f>
        <v>20</v>
      </c>
      <c r="U4" s="24">
        <f>IF(COUNT(L4)=0,"",VLOOKUP(L4,Pts!$A$2:$B$112,2,FALSE))</f>
      </c>
      <c r="V4" s="23">
        <f>IF(COUNT(M4)=0,"",VLOOKUP(M4,Pts!$A$2:$B$112,2,FALSE))</f>
      </c>
      <c r="W4" s="24">
        <f>IF(COUNT(N4)=0,"",VLOOKUP(N4,Pts!$A$2:$B$112,2,FALSE))</f>
      </c>
      <c r="X4" s="25">
        <f>SUM(O4:W4)</f>
        <v>20</v>
      </c>
      <c r="Y4" s="25">
        <f>IF(COUNT(O4:W4)=Pts!$D$1,SUM(O4:W4)-SMALL(O4:W4,1),SUM(O4:W4))</f>
        <v>20</v>
      </c>
      <c r="Z4"/>
    </row>
    <row r="5" spans="1:26" ht="12.75">
      <c r="A5" s="48"/>
      <c r="B5" s="71" t="s">
        <v>174</v>
      </c>
      <c r="C5" s="72" t="s">
        <v>279</v>
      </c>
      <c r="D5" s="72" t="s">
        <v>314</v>
      </c>
      <c r="E5" s="466" t="s">
        <v>121</v>
      </c>
      <c r="F5" s="202"/>
      <c r="G5" s="288"/>
      <c r="H5" s="21">
        <v>2</v>
      </c>
      <c r="I5" s="20"/>
      <c r="J5" s="21"/>
      <c r="K5" s="20"/>
      <c r="L5" s="21"/>
      <c r="M5" s="20"/>
      <c r="N5" s="101"/>
      <c r="O5" s="22">
        <f>IF(COUNT(F5)=0,"",VLOOKUP(F5,Pts!$A$2:$B$112,2,FALSE))</f>
      </c>
      <c r="P5" s="23">
        <f>IF(COUNT(G5)=0,"",VLOOKUP(G5,Pts!$A$2:$B$112,2,FALSE))</f>
      </c>
      <c r="Q5" s="24">
        <f>IF(COUNT(H5)=0,"",VLOOKUP(H5,Pts!$A$2:$B$112,2,FALSE))</f>
        <v>17</v>
      </c>
      <c r="R5" s="23">
        <f>IF(COUNT(I5)=0,"",VLOOKUP(I5,Pts!$A$2:$B$112,2,FALSE))</f>
      </c>
      <c r="S5" s="24">
        <f>IF(COUNT(J5)=0,"",VLOOKUP(J5,Pts!$A$2:$B$112,2,FALSE))</f>
      </c>
      <c r="T5" s="23">
        <f>IF(COUNT(K5)=0,"",VLOOKUP(K5,Pts!$A$2:$B$112,2,FALSE))</f>
      </c>
      <c r="U5" s="24">
        <f>IF(COUNT(L5)=0,"",VLOOKUP(L5,Pts!$A$2:$B$112,2,FALSE))</f>
      </c>
      <c r="V5" s="23">
        <f>IF(COUNT(M5)=0,"",VLOOKUP(M5,Pts!$A$2:$B$112,2,FALSE))</f>
      </c>
      <c r="W5" s="24">
        <f>IF(COUNT(N5)=0,"",VLOOKUP(N5,Pts!$A$2:$B$112,2,FALSE))</f>
      </c>
      <c r="X5" s="25">
        <f>SUM(O5:W5)</f>
        <v>17</v>
      </c>
      <c r="Y5" s="25">
        <f>IF(COUNT(O5:W5)=Pts!$D$1,SUM(O5:W5)-SMALL(O5:W5,1),SUM(O5:W5))</f>
        <v>17</v>
      </c>
      <c r="Z5" s="27"/>
    </row>
    <row r="6" spans="1:25" ht="12.75">
      <c r="A6" s="193"/>
      <c r="B6" s="48">
        <v>50</v>
      </c>
      <c r="C6" s="191" t="s">
        <v>670</v>
      </c>
      <c r="D6" s="191" t="s">
        <v>118</v>
      </c>
      <c r="E6" s="466" t="s">
        <v>671</v>
      </c>
      <c r="F6" s="202"/>
      <c r="G6" s="288"/>
      <c r="H6" s="21"/>
      <c r="I6" s="20">
        <v>2</v>
      </c>
      <c r="J6" s="21"/>
      <c r="K6" s="20"/>
      <c r="L6" s="21"/>
      <c r="M6" s="20"/>
      <c r="N6" s="101"/>
      <c r="O6" s="22">
        <f>IF(COUNT(F6)=0,"",VLOOKUP(F6,Pts!$A$2:$B$112,2,FALSE))</f>
      </c>
      <c r="P6" s="23">
        <f>IF(COUNT(G6)=0,"",VLOOKUP(G6,Pts!$A$2:$B$112,2,FALSE))</f>
      </c>
      <c r="Q6" s="24">
        <f>IF(COUNT(H6)=0,"",VLOOKUP(H6,Pts!$A$2:$B$112,2,FALSE))</f>
      </c>
      <c r="R6" s="23">
        <f>IF(COUNT(I6)=0,"",VLOOKUP(I6,Pts!$A$2:$B$112,2,FALSE))</f>
        <v>17</v>
      </c>
      <c r="S6" s="24">
        <f>IF(COUNT(J6)=0,"",VLOOKUP(J6,Pts!$A$2:$B$112,2,FALSE))</f>
      </c>
      <c r="T6" s="23">
        <f>IF(COUNT(K6)=0,"",VLOOKUP(K6,Pts!$A$2:$B$112,2,FALSE))</f>
      </c>
      <c r="U6" s="24">
        <f>IF(COUNT(L6)=0,"",VLOOKUP(L6,Pts!$A$2:$B$112,2,FALSE))</f>
      </c>
      <c r="V6" s="23">
        <f>IF(COUNT(M6)=0,"",VLOOKUP(M6,Pts!$A$2:$B$112,2,FALSE))</f>
      </c>
      <c r="W6" s="24">
        <f>IF(COUNT(N6)=0,"",VLOOKUP(N6,Pts!$A$2:$B$112,2,FALSE))</f>
      </c>
      <c r="X6" s="25">
        <f>SUM(O6:W6)</f>
        <v>17</v>
      </c>
      <c r="Y6" s="25">
        <f>IF(COUNT(O6:W6)=Pts!$D$1,SUM(O6:W6)-SMALL(O6:W6,1),SUM(O6:W6))</f>
        <v>17</v>
      </c>
    </row>
  </sheetData>
  <sheetProtection/>
  <printOptions horizontalCentered="1"/>
  <pageMargins left="0" right="0" top="0.984251968503937" bottom="0.984251968503937" header="0.5118110236220472" footer="0.5118110236220472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5.00390625" style="0" bestFit="1" customWidth="1"/>
    <col min="2" max="2" width="24.7109375" style="0" customWidth="1"/>
    <col min="3" max="3" width="8.28125" style="4" bestFit="1" customWidth="1"/>
    <col min="4" max="4" width="4.8515625" style="1" customWidth="1"/>
    <col min="5" max="5" width="5.421875" style="1" customWidth="1"/>
    <col min="6" max="6" width="5.7109375" style="1" customWidth="1"/>
    <col min="7" max="7" width="5.57421875" style="1" customWidth="1"/>
    <col min="8" max="9" width="7.140625" style="1" customWidth="1"/>
    <col min="10" max="12" width="7.140625" style="1" bestFit="1" customWidth="1"/>
    <col min="13" max="13" width="6.8515625" style="1" customWidth="1"/>
    <col min="14" max="14" width="6.421875" style="1" customWidth="1"/>
    <col min="15" max="15" width="6.57421875" style="1" customWidth="1"/>
    <col min="16" max="17" width="6.7109375" style="1" bestFit="1" customWidth="1"/>
    <col min="18" max="19" width="7.00390625" style="1" customWidth="1"/>
    <col min="20" max="21" width="6.8515625" style="1" bestFit="1" customWidth="1"/>
  </cols>
  <sheetData>
    <row r="1" spans="1:21" s="3" customFormat="1" ht="25.5" customHeight="1" thickBot="1">
      <c r="A1" s="83">
        <v>2013</v>
      </c>
      <c r="B1" s="84" t="s">
        <v>58</v>
      </c>
      <c r="C1" s="85" t="s">
        <v>0</v>
      </c>
      <c r="D1" s="86" t="s">
        <v>615</v>
      </c>
      <c r="E1" s="87" t="s">
        <v>616</v>
      </c>
      <c r="F1" s="108" t="s">
        <v>576</v>
      </c>
      <c r="G1" s="62" t="s">
        <v>577</v>
      </c>
      <c r="H1" s="86" t="s">
        <v>578</v>
      </c>
      <c r="I1" s="87" t="s">
        <v>579</v>
      </c>
      <c r="J1" s="108" t="s">
        <v>563</v>
      </c>
      <c r="K1" s="62" t="s">
        <v>562</v>
      </c>
      <c r="L1" s="86" t="s">
        <v>617</v>
      </c>
      <c r="M1" s="87" t="s">
        <v>618</v>
      </c>
      <c r="N1" s="108" t="s">
        <v>580</v>
      </c>
      <c r="O1" s="62" t="s">
        <v>570</v>
      </c>
      <c r="P1" s="86"/>
      <c r="Q1" s="87"/>
      <c r="R1" s="108"/>
      <c r="S1" s="62"/>
      <c r="T1" s="86"/>
      <c r="U1" s="87"/>
    </row>
    <row r="2" spans="1:21" ht="12.75" customHeight="1">
      <c r="A2" s="144">
        <v>1</v>
      </c>
      <c r="B2" s="290" t="s">
        <v>41</v>
      </c>
      <c r="C2" s="292">
        <f aca="true" t="shared" si="0" ref="C2:C45">SUM(D2:U2)</f>
        <v>199</v>
      </c>
      <c r="D2" s="104">
        <f>SUMIF('L1-Scr'!$E$2:$E$143,Clubs!$B2,'L1-Scr'!O$2:O$143)</f>
        <v>25</v>
      </c>
      <c r="E2" s="105">
        <f>SUMIF('L2_Scr'!$E$2:$E$377,Clubs!$B2,'L2_Scr'!O$2:O$377)</f>
        <v>8</v>
      </c>
      <c r="F2" s="89">
        <f>SUMIF('L1-Scr'!$E$2:$E$143,Clubs!$B2,'L1-Scr'!P$2:P$143)</f>
        <v>20</v>
      </c>
      <c r="G2" s="90">
        <f>SUMIF('L2_Scr'!$E$2:$E$377,Clubs!$B2,'L2_Scr'!P$2:P$377)</f>
        <v>3</v>
      </c>
      <c r="H2" s="112">
        <f>SUMIF('L1-Scr'!$E$2:$E$143,Clubs!$B2,'L1-Scr'!Q$2:Q$143)</f>
        <v>15</v>
      </c>
      <c r="I2" s="113">
        <f>SUMIF('L2_Scr'!$E$2:$E$377,Clubs!$B2,'L2_Scr'!Q$2:Q$377)</f>
        <v>9</v>
      </c>
      <c r="J2" s="116">
        <f>SUMIF('L1-Scr'!$E$2:$E$143,Clubs!$B2,'L1-Scr'!R$2:R$143)</f>
        <v>37</v>
      </c>
      <c r="K2" s="117">
        <f>SUMIF('L2_Scr'!$E$2:$E$377,Clubs!$B2,'L2_Scr'!R$2:R$377)</f>
        <v>16</v>
      </c>
      <c r="L2" s="112">
        <f>SUMIF('L1-Scr'!$E$2:$E$143,Clubs!$B2,'L1-Scr'!S$2:S$143)</f>
        <v>30</v>
      </c>
      <c r="M2" s="113">
        <f>SUMIF('L2_Scr'!$E$2:$E$377,Clubs!$B2,'L2_Scr'!S$2:S$377)</f>
        <v>17</v>
      </c>
      <c r="N2" s="89">
        <f>SUMIF('L1-Scr'!$E$2:$E$143,Clubs!$B2,'L1-Scr'!T$2:T$143)</f>
        <v>17</v>
      </c>
      <c r="O2" s="90">
        <f>SUMIF('L2_Scr'!$E$2:$E$377,Clubs!$B2,'L2_Scr'!T$2:T$377)</f>
        <v>2</v>
      </c>
      <c r="P2" s="112">
        <f>SUMIF('L1-Scr'!$E$2:$E$143,Clubs!$B2,'L1-Scr'!U$2:U$143)</f>
        <v>0</v>
      </c>
      <c r="Q2" s="113">
        <f>SUMIF('L2_Scr'!$E$2:$E$377,Clubs!$B2,'L2_Scr'!U$2:U$377)</f>
        <v>0</v>
      </c>
      <c r="R2" s="89">
        <f>SUMIF('L1-Scr'!$E$2:$E$143,Clubs!$B2,'L1-Scr'!V$2:V$143)</f>
        <v>0</v>
      </c>
      <c r="S2" s="90">
        <f>SUMIF('L2_Scr'!$E$2:$E$377,Clubs!$B2,'L2_Scr'!V$2:V$377)</f>
        <v>0</v>
      </c>
      <c r="T2" s="112">
        <f>SUMIF('L1-Scr'!$E$2:$E$143,Clubs!$B2,'L1-Scr'!W$2:W$143)</f>
        <v>0</v>
      </c>
      <c r="U2" s="113">
        <f>SUMIF('L2_Scr'!$E$2:$E$377,Clubs!$B2,'L2_Scr'!W$2:W$377)</f>
        <v>0</v>
      </c>
    </row>
    <row r="3" spans="1:21" ht="12.75" customHeight="1">
      <c r="A3" s="132">
        <v>2</v>
      </c>
      <c r="B3" s="147" t="s">
        <v>428</v>
      </c>
      <c r="C3" s="81">
        <f t="shared" si="0"/>
        <v>196</v>
      </c>
      <c r="D3" s="106">
        <f>SUMIF('L1-Scr'!$E$2:$E$143,Clubs!$B3,'L1-Scr'!O$2:O$143)</f>
        <v>11</v>
      </c>
      <c r="E3" s="107">
        <f>SUMIF('L2_Scr'!$E$2:$E$377,Clubs!$B3,'L2_Scr'!O$2:O$377)</f>
        <v>13</v>
      </c>
      <c r="F3" s="91">
        <f>SUMIF('L1-Scr'!$E$2:$E$143,Clubs!$B3,'L1-Scr'!P$2:P$143)</f>
        <v>0</v>
      </c>
      <c r="G3" s="92">
        <f>SUMIF('L2_Scr'!$E$2:$E$377,Clubs!$B3,'L2_Scr'!P$2:P$377)</f>
        <v>9</v>
      </c>
      <c r="H3" s="95">
        <f>SUMIF('L1-Scr'!$E$2:$E$143,Clubs!$B3,'L1-Scr'!Q$2:Q$143)</f>
        <v>11</v>
      </c>
      <c r="I3" s="114">
        <f>SUMIF('L2_Scr'!$E$2:$E$377,Clubs!$B3,'L2_Scr'!Q$2:Q$377)</f>
        <v>16</v>
      </c>
      <c r="J3" s="118">
        <f>SUMIF('L1-Scr'!$E$2:$E$143,Clubs!$B3,'L1-Scr'!R$2:R$143)</f>
        <v>24</v>
      </c>
      <c r="K3" s="119">
        <f>SUMIF('L2_Scr'!$E$2:$E$377,Clubs!$B3,'L2_Scr'!R$2:R$377)</f>
        <v>7</v>
      </c>
      <c r="L3" s="95">
        <f>SUMIF('L1-Scr'!$E$2:$E$143,Clubs!$B3,'L1-Scr'!S$2:S$143)</f>
        <v>30</v>
      </c>
      <c r="M3" s="114">
        <f>SUMIF('L2_Scr'!$E$2:$E$377,Clubs!$B3,'L2_Scr'!S$2:S$377)</f>
        <v>20</v>
      </c>
      <c r="N3" s="91">
        <f>SUMIF('L1-Scr'!$E$2:$E$143,Clubs!$B3,'L1-Scr'!T$2:T$143)</f>
        <v>30</v>
      </c>
      <c r="O3" s="92">
        <f>SUMIF('L2_Scr'!$E$2:$E$377,Clubs!$B3,'L2_Scr'!T$2:T$377)</f>
        <v>25</v>
      </c>
      <c r="P3" s="95">
        <f>SUMIF('L1-Scr'!$E$2:$E$143,Clubs!$B3,'L1-Scr'!U$2:U$143)</f>
        <v>0</v>
      </c>
      <c r="Q3" s="114">
        <f>SUMIF('L2_Scr'!$E$2:$E$377,Clubs!$B3,'L2_Scr'!U$2:U$377)</f>
        <v>0</v>
      </c>
      <c r="R3" s="91">
        <f>SUMIF('L1-Scr'!$E$2:$E$143,Clubs!$B3,'L1-Scr'!V$2:V$143)</f>
        <v>0</v>
      </c>
      <c r="S3" s="92">
        <f>SUMIF('L2_Scr'!$E$2:$E$377,Clubs!$B3,'L2_Scr'!V$2:V$377)</f>
        <v>0</v>
      </c>
      <c r="T3" s="95">
        <f>SUMIF('L1-Scr'!$E$2:$E$143,Clubs!$B3,'L1-Scr'!W$2:W$143)</f>
        <v>0</v>
      </c>
      <c r="U3" s="114">
        <f>SUMIF('L2_Scr'!$E$2:$E$377,Clubs!$B3,'L2_Scr'!W$2:W$377)</f>
        <v>0</v>
      </c>
    </row>
    <row r="4" spans="1:21" ht="12.75" customHeight="1">
      <c r="A4" s="132">
        <v>3</v>
      </c>
      <c r="B4" s="133" t="s">
        <v>28</v>
      </c>
      <c r="C4" s="81">
        <f t="shared" si="0"/>
        <v>189</v>
      </c>
      <c r="D4" s="106">
        <f>SUMIF('L1-Scr'!$E$2:$E$143,Clubs!$B4,'L1-Scr'!O$2:O$143)</f>
        <v>10</v>
      </c>
      <c r="E4" s="107">
        <f>SUMIF('L2_Scr'!$E$2:$E$377,Clubs!$B4,'L2_Scr'!O$2:O$377)</f>
        <v>21</v>
      </c>
      <c r="F4" s="91">
        <f>SUMIF('L1-Scr'!$E$2:$E$143,Clubs!$B4,'L1-Scr'!P$2:P$143)</f>
        <v>0</v>
      </c>
      <c r="G4" s="92">
        <f>SUMIF('L2_Scr'!$E$2:$E$377,Clubs!$B4,'L2_Scr'!P$2:P$377)</f>
        <v>28</v>
      </c>
      <c r="H4" s="95">
        <f>SUMIF('L1-Scr'!$E$2:$E$143,Clubs!$B4,'L1-Scr'!Q$2:Q$143)</f>
        <v>10</v>
      </c>
      <c r="I4" s="114">
        <f>SUMIF('L2_Scr'!$E$2:$E$377,Clubs!$B4,'L2_Scr'!Q$2:Q$377)</f>
        <v>33</v>
      </c>
      <c r="J4" s="118">
        <f>SUMIF('L1-Scr'!$E$2:$E$143,Clubs!$B4,'L1-Scr'!R$2:R$143)</f>
        <v>6</v>
      </c>
      <c r="K4" s="119">
        <f>SUMIF('L2_Scr'!$E$2:$E$377,Clubs!$B4,'L2_Scr'!R$2:R$377)</f>
        <v>24</v>
      </c>
      <c r="L4" s="95">
        <f>SUMIF('L1-Scr'!$E$2:$E$143,Clubs!$B4,'L1-Scr'!S$2:S$143)</f>
        <v>9</v>
      </c>
      <c r="M4" s="114">
        <f>SUMIF('L2_Scr'!$E$2:$E$377,Clubs!$B4,'L2_Scr'!S$2:S$377)</f>
        <v>26</v>
      </c>
      <c r="N4" s="91">
        <f>SUMIF('L1-Scr'!$E$2:$E$143,Clubs!$B4,'L1-Scr'!T$2:T$143)</f>
        <v>11</v>
      </c>
      <c r="O4" s="92">
        <f>SUMIF('L2_Scr'!$E$2:$E$377,Clubs!$B4,'L2_Scr'!T$2:T$377)</f>
        <v>11</v>
      </c>
      <c r="P4" s="95">
        <f>SUMIF('L1-Scr'!$E$2:$E$143,Clubs!$B4,'L1-Scr'!U$2:U$143)</f>
        <v>0</v>
      </c>
      <c r="Q4" s="114">
        <f>SUMIF('L2_Scr'!$E$2:$E$377,Clubs!$B4,'L2_Scr'!U$2:U$377)</f>
        <v>0</v>
      </c>
      <c r="R4" s="91">
        <f>SUMIF('L1-Scr'!$E$2:$E$143,Clubs!$B4,'L1-Scr'!V$2:V$143)</f>
        <v>0</v>
      </c>
      <c r="S4" s="92">
        <f>SUMIF('L2_Scr'!$E$2:$E$377,Clubs!$B4,'L2_Scr'!V$2:V$377)</f>
        <v>0</v>
      </c>
      <c r="T4" s="95">
        <f>SUMIF('L1-Scr'!$E$2:$E$143,Clubs!$B4,'L1-Scr'!W$2:W$143)</f>
        <v>0</v>
      </c>
      <c r="U4" s="114">
        <f>SUMIF('L2_Scr'!$E$2:$E$377,Clubs!$B4,'L2_Scr'!W$2:W$377)</f>
        <v>0</v>
      </c>
    </row>
    <row r="5" spans="1:21" ht="12.75" customHeight="1">
      <c r="A5" s="132">
        <v>4</v>
      </c>
      <c r="B5" s="133" t="s">
        <v>121</v>
      </c>
      <c r="C5" s="81">
        <f t="shared" si="0"/>
        <v>131</v>
      </c>
      <c r="D5" s="106">
        <f>SUMIF('L1-Scr'!$E$2:$E$143,Clubs!$B5,'L1-Scr'!O$2:O$143)</f>
        <v>24</v>
      </c>
      <c r="E5" s="107">
        <f>SUMIF('L2_Scr'!$E$2:$E$377,Clubs!$B5,'L2_Scr'!O$2:O$377)</f>
        <v>8</v>
      </c>
      <c r="F5" s="91">
        <f>SUMIF('L1-Scr'!$E$2:$E$143,Clubs!$B5,'L1-Scr'!P$2:P$143)</f>
        <v>13</v>
      </c>
      <c r="G5" s="92">
        <f>SUMIF('L2_Scr'!$E$2:$E$377,Clubs!$B5,'L2_Scr'!P$2:P$377)</f>
        <v>1</v>
      </c>
      <c r="H5" s="95">
        <f>SUMIF('L1-Scr'!$E$2:$E$143,Clubs!$B5,'L1-Scr'!Q$2:Q$143)</f>
        <v>26</v>
      </c>
      <c r="I5" s="114">
        <f>SUMIF('L2_Scr'!$E$2:$E$377,Clubs!$B5,'L2_Scr'!Q$2:Q$377)</f>
        <v>4</v>
      </c>
      <c r="J5" s="118">
        <f>SUMIF('L1-Scr'!$E$2:$E$143,Clubs!$B5,'L1-Scr'!R$2:R$143)</f>
        <v>9</v>
      </c>
      <c r="K5" s="119">
        <f>SUMIF('L2_Scr'!$E$2:$E$377,Clubs!$B5,'L2_Scr'!R$2:R$377)</f>
        <v>15</v>
      </c>
      <c r="L5" s="95">
        <f>SUMIF('L1-Scr'!$E$2:$E$143,Clubs!$B5,'L1-Scr'!S$2:S$143)</f>
        <v>9</v>
      </c>
      <c r="M5" s="114">
        <f>SUMIF('L2_Scr'!$E$2:$E$377,Clubs!$B5,'L2_Scr'!S$2:S$377)</f>
        <v>14</v>
      </c>
      <c r="N5" s="91">
        <f>SUMIF('L1-Scr'!$E$2:$E$143,Clubs!$B5,'L1-Scr'!T$2:T$143)</f>
        <v>0</v>
      </c>
      <c r="O5" s="92">
        <f>SUMIF('L2_Scr'!$E$2:$E$377,Clubs!$B5,'L2_Scr'!T$2:T$377)</f>
        <v>8</v>
      </c>
      <c r="P5" s="95">
        <f>SUMIF('L1-Scr'!$E$2:$E$143,Clubs!$B5,'L1-Scr'!U$2:U$143)</f>
        <v>0</v>
      </c>
      <c r="Q5" s="114">
        <f>SUMIF('L2_Scr'!$E$2:$E$377,Clubs!$B5,'L2_Scr'!U$2:U$377)</f>
        <v>0</v>
      </c>
      <c r="R5" s="91">
        <f>SUMIF('L1-Scr'!$E$2:$E$143,Clubs!$B5,'L1-Scr'!V$2:V$143)</f>
        <v>0</v>
      </c>
      <c r="S5" s="92">
        <f>SUMIF('L2_Scr'!$E$2:$E$377,Clubs!$B5,'L2_Scr'!V$2:V$377)</f>
        <v>0</v>
      </c>
      <c r="T5" s="95">
        <f>SUMIF('L1-Scr'!$E$2:$E$143,Clubs!$B5,'L1-Scr'!W$2:W$143)</f>
        <v>0</v>
      </c>
      <c r="U5" s="114">
        <f>SUMIF('L2_Scr'!$E$2:$E$377,Clubs!$B5,'L2_Scr'!W$2:W$377)</f>
        <v>0</v>
      </c>
    </row>
    <row r="6" spans="1:21" ht="12.75" customHeight="1">
      <c r="A6" s="132">
        <v>5</v>
      </c>
      <c r="B6" s="145" t="s">
        <v>5</v>
      </c>
      <c r="C6" s="81">
        <f t="shared" si="0"/>
        <v>140</v>
      </c>
      <c r="D6" s="106">
        <f>SUMIF('L1-Scr'!$E$2:$E$143,Clubs!$B6,'L1-Scr'!O$2:O$143)</f>
        <v>13</v>
      </c>
      <c r="E6" s="107">
        <f>SUMIF('L2_Scr'!$E$2:$E$377,Clubs!$B6,'L2_Scr'!O$2:O$377)</f>
        <v>4</v>
      </c>
      <c r="F6" s="91">
        <f>SUMIF('L1-Scr'!$E$2:$E$143,Clubs!$B6,'L1-Scr'!P$2:P$143)</f>
        <v>17</v>
      </c>
      <c r="G6" s="92">
        <f>SUMIF('L2_Scr'!$E$2:$E$377,Clubs!$B6,'L2_Scr'!P$2:P$377)</f>
        <v>17</v>
      </c>
      <c r="H6" s="95">
        <f>SUMIF('L1-Scr'!$E$2:$E$143,Clubs!$B6,'L1-Scr'!Q$2:Q$143)</f>
        <v>17</v>
      </c>
      <c r="I6" s="114">
        <f>SUMIF('L2_Scr'!$E$2:$E$377,Clubs!$B6,'L2_Scr'!Q$2:Q$377)</f>
        <v>14</v>
      </c>
      <c r="J6" s="118">
        <f>SUMIF('L1-Scr'!$E$2:$E$143,Clubs!$B6,'L1-Scr'!R$2:R$143)</f>
        <v>17</v>
      </c>
      <c r="K6" s="119">
        <f>SUMIF('L2_Scr'!$E$2:$E$377,Clubs!$B6,'L2_Scr'!R$2:R$377)</f>
        <v>26</v>
      </c>
      <c r="L6" s="95">
        <f>SUMIF('L1-Scr'!$E$2:$E$143,Clubs!$B6,'L1-Scr'!S$2:S$143)</f>
        <v>0</v>
      </c>
      <c r="M6" s="114">
        <f>SUMIF('L2_Scr'!$E$2:$E$377,Clubs!$B6,'L2_Scr'!S$2:S$377)</f>
        <v>6</v>
      </c>
      <c r="N6" s="91">
        <f>SUMIF('L1-Scr'!$E$2:$E$143,Clubs!$B6,'L1-Scr'!T$2:T$143)</f>
        <v>0</v>
      </c>
      <c r="O6" s="92">
        <f>SUMIF('L2_Scr'!$E$2:$E$377,Clubs!$B6,'L2_Scr'!T$2:T$377)</f>
        <v>9</v>
      </c>
      <c r="P6" s="95">
        <f>SUMIF('L1-Scr'!$E$2:$E$143,Clubs!$B6,'L1-Scr'!U$2:U$143)</f>
        <v>0</v>
      </c>
      <c r="Q6" s="114">
        <f>SUMIF('L2_Scr'!$E$2:$E$377,Clubs!$B6,'L2_Scr'!U$2:U$377)</f>
        <v>0</v>
      </c>
      <c r="R6" s="91">
        <f>SUMIF('L1-Scr'!$E$2:$E$143,Clubs!$B6,'L1-Scr'!V$2:V$143)</f>
        <v>0</v>
      </c>
      <c r="S6" s="92">
        <f>SUMIF('L2_Scr'!$E$2:$E$377,Clubs!$B6,'L2_Scr'!V$2:V$377)</f>
        <v>0</v>
      </c>
      <c r="T6" s="95">
        <f>SUMIF('L1-Scr'!$E$2:$E$143,Clubs!$B6,'L1-Scr'!W$2:W$143)</f>
        <v>0</v>
      </c>
      <c r="U6" s="114">
        <f>SUMIF('L2_Scr'!$E$2:$E$377,Clubs!$B6,'L2_Scr'!W$2:W$377)</f>
        <v>0</v>
      </c>
    </row>
    <row r="7" spans="1:21" ht="12.75" customHeight="1">
      <c r="A7" s="132">
        <v>6</v>
      </c>
      <c r="B7" s="180" t="s">
        <v>19</v>
      </c>
      <c r="C7" s="81">
        <f t="shared" si="0"/>
        <v>130</v>
      </c>
      <c r="D7" s="106">
        <f>SUMIF('L1-Scr'!$E$2:$E$143,Clubs!$B7,'L1-Scr'!O$2:O$143)</f>
        <v>0</v>
      </c>
      <c r="E7" s="107">
        <f>SUMIF('L2_Scr'!$E$2:$E$377,Clubs!$B7,'L2_Scr'!O$2:O$377)</f>
        <v>50</v>
      </c>
      <c r="F7" s="91">
        <f>SUMIF('L1-Scr'!$E$2:$E$143,Clubs!$B7,'L1-Scr'!P$2:P$143)</f>
        <v>0</v>
      </c>
      <c r="G7" s="92">
        <f>SUMIF('L2_Scr'!$E$2:$E$377,Clubs!$B7,'L2_Scr'!P$2:P$377)</f>
        <v>2</v>
      </c>
      <c r="H7" s="95">
        <f>SUMIF('L1-Scr'!$E$2:$E$143,Clubs!$B7,'L1-Scr'!Q$2:Q$143)</f>
        <v>0</v>
      </c>
      <c r="I7" s="114">
        <f>SUMIF('L2_Scr'!$E$2:$E$377,Clubs!$B7,'L2_Scr'!Q$2:Q$377)</f>
        <v>26</v>
      </c>
      <c r="J7" s="118">
        <f>SUMIF('L1-Scr'!$E$2:$E$143,Clubs!$B7,'L1-Scr'!R$2:R$143)</f>
        <v>0</v>
      </c>
      <c r="K7" s="119">
        <f>SUMIF('L2_Scr'!$E$2:$E$377,Clubs!$B7,'L2_Scr'!R$2:R$377)</f>
        <v>8</v>
      </c>
      <c r="L7" s="95">
        <f>SUMIF('L1-Scr'!$E$2:$E$143,Clubs!$B7,'L1-Scr'!S$2:S$143)</f>
        <v>0</v>
      </c>
      <c r="M7" s="114">
        <f>SUMIF('L2_Scr'!$E$2:$E$377,Clubs!$B7,'L2_Scr'!S$2:S$377)</f>
        <v>11</v>
      </c>
      <c r="N7" s="91">
        <f>SUMIF('L1-Scr'!$E$2:$E$143,Clubs!$B7,'L1-Scr'!T$2:T$143)</f>
        <v>5</v>
      </c>
      <c r="O7" s="92">
        <f>SUMIF('L2_Scr'!$E$2:$E$377,Clubs!$B7,'L2_Scr'!T$2:T$377)</f>
        <v>28</v>
      </c>
      <c r="P7" s="95">
        <f>SUMIF('L1-Scr'!$E$2:$E$143,Clubs!$B7,'L1-Scr'!U$2:U$143)</f>
        <v>0</v>
      </c>
      <c r="Q7" s="114">
        <f>SUMIF('L2_Scr'!$E$2:$E$377,Clubs!$B7,'L2_Scr'!U$2:U$377)</f>
        <v>0</v>
      </c>
      <c r="R7" s="91">
        <f>SUMIF('L1-Scr'!$E$2:$E$143,Clubs!$B7,'L1-Scr'!V$2:V$143)</f>
        <v>0</v>
      </c>
      <c r="S7" s="92">
        <f>SUMIF('L2_Scr'!$E$2:$E$377,Clubs!$B7,'L2_Scr'!V$2:V$377)</f>
        <v>0</v>
      </c>
      <c r="T7" s="95"/>
      <c r="U7" s="114">
        <f>SUMIF('L2_Scr'!$E$2:$E$377,Clubs!$B7,'L2_Scr'!W$2:W$377)</f>
        <v>0</v>
      </c>
    </row>
    <row r="8" spans="1:21" ht="12.75" customHeight="1">
      <c r="A8" s="132">
        <v>7</v>
      </c>
      <c r="B8" s="133" t="s">
        <v>386</v>
      </c>
      <c r="C8" s="81">
        <f t="shared" si="0"/>
        <v>96</v>
      </c>
      <c r="D8" s="106">
        <f>SUMIF('L1-Scr'!$E$2:$E$143,Clubs!$B8,'L1-Scr'!O$2:O$143)</f>
        <v>10</v>
      </c>
      <c r="E8" s="107">
        <f>SUMIF('L2_Scr'!$E$2:$E$377,Clubs!$B8,'L2_Scr'!O$2:O$377)</f>
        <v>2</v>
      </c>
      <c r="F8" s="91">
        <f>SUMIF('L1-Scr'!$E$2:$E$143,Clubs!$B8,'L1-Scr'!P$2:P$143)</f>
        <v>25</v>
      </c>
      <c r="G8" s="92">
        <f>SUMIF('L2_Scr'!$E$2:$E$377,Clubs!$B8,'L2_Scr'!P$2:P$377)</f>
        <v>7</v>
      </c>
      <c r="H8" s="95">
        <f>SUMIF('L1-Scr'!$E$2:$E$143,Clubs!$B8,'L1-Scr'!Q$2:Q$143)</f>
        <v>16</v>
      </c>
      <c r="I8" s="114">
        <f>SUMIF('L2_Scr'!$E$2:$E$377,Clubs!$B8,'L2_Scr'!Q$2:Q$377)</f>
        <v>2</v>
      </c>
      <c r="J8" s="118">
        <f>SUMIF('L1-Scr'!$E$2:$E$143,Clubs!$B8,'L1-Scr'!R$2:R$143)</f>
        <v>4</v>
      </c>
      <c r="K8" s="119">
        <f>SUMIF('L2_Scr'!$E$2:$E$377,Clubs!$B8,'L2_Scr'!R$2:R$377)</f>
        <v>3</v>
      </c>
      <c r="L8" s="95">
        <f>SUMIF('L1-Scr'!$E$2:$E$143,Clubs!$B8,'L1-Scr'!S$2:S$143)</f>
        <v>8</v>
      </c>
      <c r="M8" s="114">
        <f>SUMIF('L2_Scr'!$E$2:$E$377,Clubs!$B8,'L2_Scr'!S$2:S$377)</f>
        <v>4</v>
      </c>
      <c r="N8" s="91">
        <f>SUMIF('L1-Scr'!$E$2:$E$143,Clubs!$B8,'L1-Scr'!T$2:T$143)</f>
        <v>13</v>
      </c>
      <c r="O8" s="92">
        <f>SUMIF('L2_Scr'!$E$2:$E$377,Clubs!$B8,'L2_Scr'!T$2:T$377)</f>
        <v>2</v>
      </c>
      <c r="P8" s="95">
        <f>SUMIF('L1-Scr'!$E$2:$E$143,Clubs!$B8,'L1-Scr'!U$2:U$143)</f>
        <v>0</v>
      </c>
      <c r="Q8" s="114">
        <f>SUMIF('L2_Scr'!$E$2:$E$377,Clubs!$B8,'L2_Scr'!U$2:U$377)</f>
        <v>0</v>
      </c>
      <c r="R8" s="91">
        <f>SUMIF('L1-Scr'!$E$2:$E$143,Clubs!$B8,'L1-Scr'!V$2:V$143)</f>
        <v>0</v>
      </c>
      <c r="S8" s="92">
        <f>SUMIF('L2_Scr'!$E$2:$E$377,Clubs!$B8,'L2_Scr'!V$2:V$377)</f>
        <v>0</v>
      </c>
      <c r="T8" s="95">
        <f>SUMIF('L1-Scr'!$E$2:$E$143,Clubs!$B8,'L1-Scr'!W$2:W$143)</f>
        <v>0</v>
      </c>
      <c r="U8" s="114">
        <f>SUMIF('L2_Scr'!$E$2:$E$377,Clubs!$B8,'L2_Scr'!W$2:W$377)</f>
        <v>0</v>
      </c>
    </row>
    <row r="9" spans="1:21" ht="12.75" customHeight="1">
      <c r="A9" s="132">
        <v>8</v>
      </c>
      <c r="B9" s="145" t="s">
        <v>8</v>
      </c>
      <c r="C9" s="81">
        <f t="shared" si="0"/>
        <v>94</v>
      </c>
      <c r="D9" s="106">
        <f>SUMIF('L1-Scr'!$E$2:$E$143,Clubs!$B9,'L1-Scr'!O$2:O$143)</f>
        <v>3</v>
      </c>
      <c r="E9" s="107">
        <f>SUMIF('L2_Scr'!$E$2:$E$377,Clubs!$B9,'L2_Scr'!O$2:O$377)</f>
        <v>1</v>
      </c>
      <c r="F9" s="91">
        <f>SUMIF('L1-Scr'!$E$2:$E$143,Clubs!$B9,'L1-Scr'!P$2:P$143)</f>
        <v>9</v>
      </c>
      <c r="G9" s="92">
        <f>SUMIF('L2_Scr'!$E$2:$E$377,Clubs!$B9,'L2_Scr'!P$2:P$377)</f>
        <v>13</v>
      </c>
      <c r="H9" s="95">
        <f>SUMIF('L1-Scr'!$E$2:$E$143,Clubs!$B9,'L1-Scr'!Q$2:Q$143)</f>
        <v>1</v>
      </c>
      <c r="I9" s="114">
        <f>SUMIF('L2_Scr'!$E$2:$E$377,Clubs!$B9,'L2_Scr'!Q$2:Q$377)</f>
        <v>2</v>
      </c>
      <c r="J9" s="118">
        <f>SUMIF('L1-Scr'!$E$2:$E$143,Clubs!$B9,'L1-Scr'!R$2:R$143)</f>
        <v>1</v>
      </c>
      <c r="K9" s="119">
        <f>SUMIF('L2_Scr'!$E$2:$E$377,Clubs!$B9,'L2_Scr'!R$2:R$377)</f>
        <v>7</v>
      </c>
      <c r="L9" s="95">
        <f>SUMIF('L1-Scr'!$E$2:$E$143,Clubs!$B9,'L1-Scr'!S$2:S$143)</f>
        <v>32</v>
      </c>
      <c r="M9" s="114">
        <f>SUMIF('L2_Scr'!$E$2:$E$377,Clubs!$B9,'L2_Scr'!S$2:S$377)</f>
        <v>21</v>
      </c>
      <c r="N9" s="91">
        <f>SUMIF('L1-Scr'!$E$2:$E$143,Clubs!$B9,'L1-Scr'!T$2:T$143)</f>
        <v>2</v>
      </c>
      <c r="O9" s="92">
        <f>SUMIF('L2_Scr'!$E$2:$E$377,Clubs!$B9,'L2_Scr'!T$2:T$377)</f>
        <v>2</v>
      </c>
      <c r="P9" s="95">
        <f>SUMIF('L1-Scr'!$E$2:$E$143,Clubs!$B9,'L1-Scr'!U$2:U$143)</f>
        <v>0</v>
      </c>
      <c r="Q9" s="114">
        <f>SUMIF('L2_Scr'!$E$2:$E$377,Clubs!$B9,'L2_Scr'!U$2:U$377)</f>
        <v>0</v>
      </c>
      <c r="R9" s="91">
        <f>SUMIF('L1-Scr'!$E$2:$E$143,Clubs!$B9,'L1-Scr'!V$2:V$143)</f>
        <v>0</v>
      </c>
      <c r="S9" s="92">
        <f>SUMIF('L2_Scr'!$E$2:$E$377,Clubs!$B9,'L2_Scr'!V$2:V$377)</f>
        <v>0</v>
      </c>
      <c r="T9" s="95">
        <f>SUMIF('L1-Scr'!$E$2:$E$143,Clubs!$B9,'L1-Scr'!W$2:W$143)</f>
        <v>0</v>
      </c>
      <c r="U9" s="114">
        <f>SUMIF('L2_Scr'!$E$2:$E$377,Clubs!$B9,'L2_Scr'!W$2:W$377)</f>
        <v>0</v>
      </c>
    </row>
    <row r="10" spans="1:21" ht="12.75" customHeight="1">
      <c r="A10" s="132">
        <v>9</v>
      </c>
      <c r="B10" s="133" t="s">
        <v>434</v>
      </c>
      <c r="C10" s="81">
        <f t="shared" si="0"/>
        <v>81</v>
      </c>
      <c r="D10" s="106">
        <f>SUMIF('L1-Scr'!$E$2:$E$143,Clubs!$B10,'L1-Scr'!O$2:O$143)</f>
        <v>15</v>
      </c>
      <c r="E10" s="107">
        <f>SUMIF('L2_Scr'!$E$2:$E$377,Clubs!$B10,'L2_Scr'!O$2:O$377)</f>
        <v>1</v>
      </c>
      <c r="F10" s="91">
        <f>SUMIF('L1-Scr'!$E$2:$E$143,Clubs!$B10,'L1-Scr'!P$2:P$143)</f>
        <v>11</v>
      </c>
      <c r="G10" s="92">
        <f>SUMIF('L2_Scr'!$E$2:$E$377,Clubs!$B10,'L2_Scr'!P$2:P$377)</f>
        <v>8</v>
      </c>
      <c r="H10" s="95">
        <f>SUMIF('L1-Scr'!$E$2:$E$143,Clubs!$B10,'L1-Scr'!Q$2:Q$143)</f>
        <v>0</v>
      </c>
      <c r="I10" s="114">
        <f>SUMIF('L2_Scr'!$E$2:$E$377,Clubs!$B10,'L2_Scr'!Q$2:Q$377)</f>
        <v>1</v>
      </c>
      <c r="J10" s="118">
        <f>SUMIF('L1-Scr'!$E$2:$E$143,Clubs!$B10,'L1-Scr'!R$2:R$143)</f>
        <v>0</v>
      </c>
      <c r="K10" s="119">
        <f>SUMIF('L2_Scr'!$E$2:$E$377,Clubs!$B10,'L2_Scr'!R$2:R$377)</f>
        <v>0</v>
      </c>
      <c r="L10" s="95">
        <f>SUMIF('L1-Scr'!$E$2:$E$143,Clubs!$B10,'L1-Scr'!S$2:S$143)</f>
        <v>13</v>
      </c>
      <c r="M10" s="114">
        <f>SUMIF('L2_Scr'!$E$2:$E$377,Clubs!$B10,'L2_Scr'!S$2:S$377)</f>
        <v>1</v>
      </c>
      <c r="N10" s="91">
        <f>SUMIF('L1-Scr'!$E$2:$E$143,Clubs!$B10,'L1-Scr'!T$2:T$143)</f>
        <v>15</v>
      </c>
      <c r="O10" s="92">
        <f>SUMIF('L2_Scr'!$E$2:$E$377,Clubs!$B10,'L2_Scr'!T$2:T$377)</f>
        <v>16</v>
      </c>
      <c r="P10" s="95">
        <f>SUMIF('L1-Scr'!$E$2:$E$143,Clubs!$B10,'L1-Scr'!U$2:U$143)</f>
        <v>0</v>
      </c>
      <c r="Q10" s="114">
        <f>SUMIF('L2_Scr'!$E$2:$E$377,Clubs!$B10,'L2_Scr'!U$2:U$377)</f>
        <v>0</v>
      </c>
      <c r="R10" s="91">
        <f>SUMIF('L1-Scr'!$E$2:$E$143,Clubs!$B10,'L1-Scr'!V$2:V$143)</f>
        <v>0</v>
      </c>
      <c r="S10" s="92">
        <f>SUMIF('L2_Scr'!$E$2:$E$377,Clubs!$B10,'L2_Scr'!V$2:V$377)</f>
        <v>0</v>
      </c>
      <c r="T10" s="95">
        <f>SUMIF('L1-Scr'!$E$2:$E$143,Clubs!$B10,'L1-Scr'!W$2:W$143)</f>
        <v>0</v>
      </c>
      <c r="U10" s="114">
        <f>SUMIF('L2_Scr'!$E$2:$E$377,Clubs!$B10,'L2_Scr'!W$2:W$377)</f>
        <v>0</v>
      </c>
    </row>
    <row r="11" spans="1:21" ht="12.75" customHeight="1">
      <c r="A11" s="132">
        <v>10</v>
      </c>
      <c r="B11" s="289" t="s">
        <v>22</v>
      </c>
      <c r="C11" s="291">
        <f t="shared" si="0"/>
        <v>63</v>
      </c>
      <c r="D11" s="106">
        <f>SUMIF('L1-Scr'!$E$2:$E$143,Clubs!$B11,'L1-Scr'!O$2:O$143)</f>
        <v>0</v>
      </c>
      <c r="E11" s="107">
        <f>SUMIF('L2_Scr'!$E$2:$E$377,Clubs!$B11,'L2_Scr'!O$2:O$377)</f>
        <v>3</v>
      </c>
      <c r="F11" s="91">
        <f>SUMIF('L1-Scr'!$E$2:$E$143,Clubs!$B11,'L1-Scr'!P$2:P$143)</f>
        <v>0</v>
      </c>
      <c r="G11" s="92">
        <f>SUMIF('L2_Scr'!$E$2:$E$377,Clubs!$B11,'L2_Scr'!P$2:P$377)</f>
        <v>2</v>
      </c>
      <c r="H11" s="95">
        <f>SUMIF('L1-Scr'!$E$2:$E$143,Clubs!$B11,'L1-Scr'!Q$2:Q$143)</f>
        <v>1</v>
      </c>
      <c r="I11" s="114">
        <f>SUMIF('L2_Scr'!$E$2:$E$377,Clubs!$B11,'L2_Scr'!Q$2:Q$377)</f>
        <v>1</v>
      </c>
      <c r="J11" s="118">
        <f>SUMIF('L1-Scr'!$E$2:$E$143,Clubs!$B11,'L1-Scr'!R$2:R$143)</f>
        <v>13</v>
      </c>
      <c r="K11" s="119">
        <f>SUMIF('L2_Scr'!$E$2:$E$377,Clubs!$B11,'L2_Scr'!R$2:R$377)</f>
        <v>27</v>
      </c>
      <c r="L11" s="95">
        <f>SUMIF('L1-Scr'!$E$2:$E$143,Clubs!$B11,'L1-Scr'!S$2:S$143)</f>
        <v>0</v>
      </c>
      <c r="M11" s="114">
        <f>SUMIF('L2_Scr'!$E$2:$E$377,Clubs!$B11,'L2_Scr'!S$2:S$377)</f>
        <v>0</v>
      </c>
      <c r="N11" s="91">
        <f>SUMIF('L1-Scr'!$E$2:$E$143,Clubs!$B11,'L1-Scr'!T$2:T$143)</f>
        <v>9</v>
      </c>
      <c r="O11" s="92">
        <f>SUMIF('L2_Scr'!$E$2:$E$377,Clubs!$B11,'L2_Scr'!T$2:T$377)</f>
        <v>7</v>
      </c>
      <c r="P11" s="95">
        <f>SUMIF('L1-Scr'!$E$2:$E$143,Clubs!$B11,'L1-Scr'!U$2:U$143)</f>
        <v>0</v>
      </c>
      <c r="Q11" s="114">
        <f>SUMIF('L2_Scr'!$E$2:$E$377,Clubs!$B11,'L2_Scr'!U$2:U$377)</f>
        <v>0</v>
      </c>
      <c r="R11" s="91">
        <f>SUMIF('L1-Scr'!$E$2:$E$143,Clubs!$B11,'L1-Scr'!V$2:V$143)</f>
        <v>0</v>
      </c>
      <c r="S11" s="92">
        <f>SUMIF('L2_Scr'!$E$2:$E$377,Clubs!$B11,'L2_Scr'!V$2:V$377)</f>
        <v>0</v>
      </c>
      <c r="T11" s="95">
        <f>SUMIF('L1-Scr'!$E$2:$E$143,Clubs!$B11,'L1-Scr'!W$2:W$143)</f>
        <v>0</v>
      </c>
      <c r="U11" s="114">
        <f>SUMIF('L2_Scr'!$E$2:$E$377,Clubs!$B11,'L2_Scr'!W$2:W$377)</f>
        <v>0</v>
      </c>
    </row>
    <row r="12" spans="1:21" ht="12.75" customHeight="1">
      <c r="A12" s="132">
        <v>11</v>
      </c>
      <c r="B12" s="133" t="s">
        <v>53</v>
      </c>
      <c r="C12" s="81">
        <f t="shared" si="0"/>
        <v>61</v>
      </c>
      <c r="D12" s="106">
        <f>SUMIF('L1-Scr'!$E$2:$E$143,Clubs!$B12,'L1-Scr'!O$2:O$143)</f>
        <v>5</v>
      </c>
      <c r="E12" s="107">
        <f>SUMIF('L2_Scr'!$E$2:$E$377,Clubs!$B12,'L2_Scr'!O$2:O$377)</f>
        <v>5</v>
      </c>
      <c r="F12" s="91">
        <f>SUMIF('L1-Scr'!$E$2:$E$143,Clubs!$B12,'L1-Scr'!P$2:P$143)</f>
        <v>0</v>
      </c>
      <c r="G12" s="92">
        <f>SUMIF('L2_Scr'!$E$2:$E$377,Clubs!$B12,'L2_Scr'!P$2:P$377)</f>
        <v>10</v>
      </c>
      <c r="H12" s="95">
        <f>SUMIF('L1-Scr'!$E$2:$E$143,Clubs!$B12,'L1-Scr'!Q$2:Q$143)</f>
        <v>0</v>
      </c>
      <c r="I12" s="114">
        <f>SUMIF('L2_Scr'!$E$2:$E$377,Clubs!$B12,'L2_Scr'!Q$2:Q$377)</f>
        <v>17</v>
      </c>
      <c r="J12" s="118">
        <f>SUMIF('L1-Scr'!$E$2:$E$143,Clubs!$B12,'L1-Scr'!R$2:R$143)</f>
        <v>1</v>
      </c>
      <c r="K12" s="119">
        <f>SUMIF('L2_Scr'!$E$2:$E$377,Clubs!$B12,'L2_Scr'!R$2:R$377)</f>
        <v>8</v>
      </c>
      <c r="L12" s="95">
        <f>SUMIF('L1-Scr'!$E$2:$E$143,Clubs!$B12,'L1-Scr'!S$2:S$143)</f>
        <v>11</v>
      </c>
      <c r="M12" s="114">
        <f>SUMIF('L2_Scr'!$E$2:$E$377,Clubs!$B12,'L2_Scr'!S$2:S$377)</f>
        <v>0</v>
      </c>
      <c r="N12" s="91">
        <f>SUMIF('L1-Scr'!$E$2:$E$143,Clubs!$B12,'L1-Scr'!T$2:T$143)</f>
        <v>0</v>
      </c>
      <c r="O12" s="92">
        <f>SUMIF('L2_Scr'!$E$2:$E$377,Clubs!$B12,'L2_Scr'!T$2:T$377)</f>
        <v>4</v>
      </c>
      <c r="P12" s="95">
        <f>SUMIF('L1-Scr'!$E$2:$E$143,Clubs!$B12,'L1-Scr'!U$2:U$143)</f>
        <v>0</v>
      </c>
      <c r="Q12" s="114">
        <f>SUMIF('L2_Scr'!$E$2:$E$377,Clubs!$B12,'L2_Scr'!U$2:U$377)</f>
        <v>0</v>
      </c>
      <c r="R12" s="91">
        <f>SUMIF('L1-Scr'!$E$2:$E$143,Clubs!$B12,'L1-Scr'!V$2:V$143)</f>
        <v>0</v>
      </c>
      <c r="S12" s="92">
        <f>SUMIF('L2_Scr'!$E$2:$E$377,Clubs!$B12,'L2_Scr'!V$2:V$377)</f>
        <v>0</v>
      </c>
      <c r="T12" s="95">
        <f>SUMIF('L1-Scr'!$E$2:$E$143,Clubs!$B12,'L1-Scr'!W$2:W$143)</f>
        <v>0</v>
      </c>
      <c r="U12" s="114">
        <f>SUMIF('L2_Scr'!$E$2:$E$377,Clubs!$B12,'L2_Scr'!W$2:W$377)</f>
        <v>0</v>
      </c>
    </row>
    <row r="13" spans="1:21" ht="12.75" customHeight="1">
      <c r="A13" s="132">
        <v>12</v>
      </c>
      <c r="B13" s="145" t="s">
        <v>613</v>
      </c>
      <c r="C13" s="81">
        <f t="shared" si="0"/>
        <v>57</v>
      </c>
      <c r="D13" s="106">
        <f>SUMIF('L1-Scr'!$E$2:$E$143,Clubs!$B13,'L1-Scr'!O$2:O$143)</f>
        <v>15</v>
      </c>
      <c r="E13" s="107">
        <f>SUMIF('L2_Scr'!$E$2:$E$377,Clubs!$B13,'L2_Scr'!O$2:O$377)</f>
        <v>0</v>
      </c>
      <c r="F13" s="91">
        <f>SUMIF('L1-Scr'!$E$2:$E$143,Clubs!$B13,'L1-Scr'!P$2:P$143)</f>
        <v>0</v>
      </c>
      <c r="G13" s="92">
        <f>SUMIF('L2_Scr'!$E$2:$E$377,Clubs!$B13,'L2_Scr'!P$2:P$377)</f>
        <v>4</v>
      </c>
      <c r="H13" s="95">
        <f>SUMIF('L1-Scr'!$E$2:$E$143,Clubs!$B13,'L1-Scr'!Q$2:Q$143)</f>
        <v>13</v>
      </c>
      <c r="I13" s="114">
        <f>SUMIF('L2_Scr'!$E$2:$E$377,Clubs!$B13,'L2_Scr'!Q$2:Q$377)</f>
        <v>0</v>
      </c>
      <c r="J13" s="118">
        <f>SUMIF('L1-Scr'!$E$2:$E$143,Clubs!$B13,'L1-Scr'!R$2:R$143)</f>
        <v>11</v>
      </c>
      <c r="K13" s="119">
        <f>SUMIF('L2_Scr'!$E$2:$E$377,Clubs!$B13,'L2_Scr'!R$2:R$377)</f>
        <v>0</v>
      </c>
      <c r="L13" s="95">
        <f>SUMIF('L1-Scr'!$E$2:$E$143,Clubs!$B13,'L1-Scr'!S$2:S$143)</f>
        <v>0</v>
      </c>
      <c r="M13" s="114">
        <f>SUMIF('L2_Scr'!$E$2:$E$377,Clubs!$B13,'L2_Scr'!S$2:S$377)</f>
        <v>0</v>
      </c>
      <c r="N13" s="91">
        <f>SUMIF('L1-Scr'!$E$2:$E$143,Clubs!$B13,'L1-Scr'!T$2:T$143)</f>
        <v>14</v>
      </c>
      <c r="O13" s="92">
        <f>SUMIF('L2_Scr'!$E$2:$E$377,Clubs!$B13,'L2_Scr'!T$2:T$377)</f>
        <v>0</v>
      </c>
      <c r="P13" s="95">
        <f>SUMIF('L1-Scr'!$E$2:$E$143,Clubs!$B13,'L1-Scr'!U$2:U$143)</f>
        <v>0</v>
      </c>
      <c r="Q13" s="114">
        <f>SUMIF('L2_Scr'!$E$2:$E$377,Clubs!$B13,'L2_Scr'!U$2:U$377)</f>
        <v>0</v>
      </c>
      <c r="R13" s="91">
        <f>SUMIF('L1-Scr'!$E$2:$E$143,Clubs!$B13,'L1-Scr'!V$2:V$143)</f>
        <v>0</v>
      </c>
      <c r="S13" s="92">
        <f>SUMIF('L2_Scr'!$E$2:$E$377,Clubs!$B13,'L2_Scr'!V$2:V$377)</f>
        <v>0</v>
      </c>
      <c r="T13" s="95">
        <f>SUMIF('L1-Scr'!$E$2:$E$143,Clubs!$B13,'L1-Scr'!W$2:W$143)</f>
        <v>0</v>
      </c>
      <c r="U13" s="114">
        <f>SUMIF('L2_Scr'!$E$2:$E$377,Clubs!$B13,'L2_Scr'!W$2:W$377)</f>
        <v>0</v>
      </c>
    </row>
    <row r="14" spans="1:21" ht="12.75" customHeight="1">
      <c r="A14" s="132">
        <v>13</v>
      </c>
      <c r="B14" s="133" t="s">
        <v>342</v>
      </c>
      <c r="C14" s="81">
        <f t="shared" si="0"/>
        <v>54</v>
      </c>
      <c r="D14" s="106">
        <f>SUMIF('L1-Scr'!$E$2:$E$143,Clubs!$B14,'L1-Scr'!O$2:O$143)</f>
        <v>0</v>
      </c>
      <c r="E14" s="107">
        <f>SUMIF('L2_Scr'!$E$2:$E$377,Clubs!$B14,'L2_Scr'!O$2:O$377)</f>
        <v>0</v>
      </c>
      <c r="F14" s="91">
        <f>SUMIF('L1-Scr'!$E$2:$E$143,Clubs!$B14,'L1-Scr'!P$2:P$143)</f>
        <v>0</v>
      </c>
      <c r="G14" s="92">
        <f>SUMIF('L2_Scr'!$E$2:$E$377,Clubs!$B14,'L2_Scr'!P$2:P$377)</f>
        <v>0</v>
      </c>
      <c r="H14" s="95">
        <f>SUMIF('L1-Scr'!$E$2:$E$143,Clubs!$B14,'L1-Scr'!Q$2:Q$143)</f>
        <v>13</v>
      </c>
      <c r="I14" s="114">
        <f>SUMIF('L2_Scr'!$E$2:$E$377,Clubs!$B14,'L2_Scr'!Q$2:Q$377)</f>
        <v>0</v>
      </c>
      <c r="J14" s="118">
        <f>SUMIF('L1-Scr'!$E$2:$E$143,Clubs!$B14,'L1-Scr'!R$2:R$143)</f>
        <v>11</v>
      </c>
      <c r="K14" s="119">
        <f>SUMIF('L2_Scr'!$E$2:$E$377,Clubs!$B14,'L2_Scr'!R$2:R$377)</f>
        <v>0</v>
      </c>
      <c r="L14" s="95">
        <f>SUMIF('L1-Scr'!$E$2:$E$143,Clubs!$B14,'L1-Scr'!S$2:S$143)</f>
        <v>13</v>
      </c>
      <c r="M14" s="114">
        <f>SUMIF('L2_Scr'!$E$2:$E$377,Clubs!$B14,'L2_Scr'!S$2:S$377)</f>
        <v>0</v>
      </c>
      <c r="N14" s="91">
        <f>SUMIF('L1-Scr'!$E$2:$E$143,Clubs!$B14,'L1-Scr'!T$2:T$143)</f>
        <v>17</v>
      </c>
      <c r="O14" s="92">
        <f>SUMIF('L2_Scr'!$E$2:$E$377,Clubs!$B14,'L2_Scr'!T$2:T$377)</f>
        <v>0</v>
      </c>
      <c r="P14" s="95">
        <f>SUMIF('L1-Scr'!$E$2:$E$143,Clubs!$B14,'L1-Scr'!U$2:U$143)</f>
        <v>0</v>
      </c>
      <c r="Q14" s="114">
        <f>SUMIF('L2_Scr'!$E$2:$E$377,Clubs!$B14,'L2_Scr'!U$2:U$377)</f>
        <v>0</v>
      </c>
      <c r="R14" s="91">
        <f>SUMIF('L1-Scr'!$E$2:$E$143,Clubs!$B14,'L1-Scr'!V$2:V$143)</f>
        <v>0</v>
      </c>
      <c r="S14" s="92">
        <f>SUMIF('L2_Scr'!$E$2:$E$377,Clubs!$B14,'L2_Scr'!V$2:V$377)</f>
        <v>0</v>
      </c>
      <c r="T14" s="95">
        <f>SUMIF('L1-Scr'!$E$2:$E$143,Clubs!$B14,'L1-Scr'!W$2:W$143)</f>
        <v>0</v>
      </c>
      <c r="U14" s="114">
        <f>SUMIF('L2_Scr'!$E$2:$E$377,Clubs!$B14,'L2_Scr'!W$2:W$377)</f>
        <v>0</v>
      </c>
    </row>
    <row r="15" spans="1:21" ht="12.75" customHeight="1">
      <c r="A15" s="132">
        <v>14</v>
      </c>
      <c r="B15" s="133" t="s">
        <v>33</v>
      </c>
      <c r="C15" s="81">
        <f t="shared" si="0"/>
        <v>45</v>
      </c>
      <c r="D15" s="106">
        <f>SUMIF('L1-Scr'!$E$2:$E$143,Clubs!$B15,'L1-Scr'!O$2:O$143)</f>
        <v>0</v>
      </c>
      <c r="E15" s="107">
        <f>SUMIF('L2_Scr'!$E$2:$E$377,Clubs!$B15,'L2_Scr'!O$2:O$377)</f>
        <v>2</v>
      </c>
      <c r="F15" s="91">
        <f>SUMIF('L1-Scr'!$E$2:$E$143,Clubs!$B15,'L1-Scr'!P$2:P$143)</f>
        <v>0</v>
      </c>
      <c r="G15" s="92">
        <f>SUMIF('L2_Scr'!$E$2:$E$377,Clubs!$B15,'L2_Scr'!P$2:P$377)</f>
        <v>5</v>
      </c>
      <c r="H15" s="95">
        <f>SUMIF('L1-Scr'!$E$2:$E$143,Clubs!$B15,'L1-Scr'!Q$2:Q$143)</f>
        <v>0</v>
      </c>
      <c r="I15" s="114">
        <f>SUMIF('L2_Scr'!$E$2:$E$377,Clubs!$B15,'L2_Scr'!Q$2:Q$377)</f>
        <v>9</v>
      </c>
      <c r="J15" s="118">
        <f>SUMIF('L1-Scr'!$E$2:$E$143,Clubs!$B15,'L1-Scr'!R$2:R$143)</f>
        <v>0</v>
      </c>
      <c r="K15" s="119">
        <f>SUMIF('L2_Scr'!$E$2:$E$377,Clubs!$B15,'L2_Scr'!R$2:R$377)</f>
        <v>16</v>
      </c>
      <c r="L15" s="95">
        <f>SUMIF('L1-Scr'!$E$2:$E$143,Clubs!$B15,'L1-Scr'!S$2:S$143)</f>
        <v>0</v>
      </c>
      <c r="M15" s="114">
        <f>SUMIF('L2_Scr'!$E$2:$E$377,Clubs!$B15,'L2_Scr'!S$2:S$377)</f>
        <v>0</v>
      </c>
      <c r="N15" s="91">
        <f>SUMIF('L1-Scr'!$E$2:$E$143,Clubs!$B15,'L1-Scr'!T$2:T$143)</f>
        <v>0</v>
      </c>
      <c r="O15" s="92">
        <f>SUMIF('L2_Scr'!$E$2:$E$377,Clubs!$B15,'L2_Scr'!T$2:T$377)</f>
        <v>13</v>
      </c>
      <c r="P15" s="95">
        <f>SUMIF('L1-Scr'!$E$2:$E$143,Clubs!$B15,'L1-Scr'!U$2:U$143)</f>
        <v>0</v>
      </c>
      <c r="Q15" s="114">
        <f>SUMIF('L2_Scr'!$E$2:$E$377,Clubs!$B15,'L2_Scr'!U$2:U$377)</f>
        <v>0</v>
      </c>
      <c r="R15" s="91">
        <f>SUMIF('L1-Scr'!$E$2:$E$143,Clubs!$B15,'L1-Scr'!V$2:V$143)</f>
        <v>0</v>
      </c>
      <c r="S15" s="92">
        <f>SUMIF('L2_Scr'!$E$2:$E$377,Clubs!$B15,'L2_Scr'!V$2:V$377)</f>
        <v>0</v>
      </c>
      <c r="T15" s="95">
        <f>SUMIF('L1-Scr'!$E$2:$E$143,Clubs!$B15,'L1-Scr'!W$2:W$143)</f>
        <v>0</v>
      </c>
      <c r="U15" s="114">
        <f>SUMIF('L2_Scr'!$E$2:$E$377,Clubs!$B15,'L2_Scr'!W$2:W$377)</f>
        <v>0</v>
      </c>
    </row>
    <row r="16" spans="1:21" ht="12.75" customHeight="1">
      <c r="A16" s="132">
        <v>15</v>
      </c>
      <c r="B16" s="146" t="s">
        <v>26</v>
      </c>
      <c r="C16" s="81">
        <f t="shared" si="0"/>
        <v>30</v>
      </c>
      <c r="D16" s="106">
        <f>SUMIF('L1-Scr'!$E$2:$E$143,Clubs!$B16,'L1-Scr'!O$2:O$143)</f>
        <v>0</v>
      </c>
      <c r="E16" s="107">
        <f>SUMIF('L2_Scr'!$E$2:$E$377,Clubs!$B16,'L2_Scr'!O$2:O$377)</f>
        <v>6</v>
      </c>
      <c r="F16" s="91">
        <f>SUMIF('L1-Scr'!$E$2:$E$143,Clubs!$B16,'L1-Scr'!P$2:P$143)</f>
        <v>0</v>
      </c>
      <c r="G16" s="92">
        <f>SUMIF('L2_Scr'!$E$2:$E$377,Clubs!$B16,'L2_Scr'!P$2:P$377)</f>
        <v>4</v>
      </c>
      <c r="H16" s="95">
        <f>SUMIF('L1-Scr'!$E$2:$E$143,Clubs!$B16,'L1-Scr'!Q$2:Q$143)</f>
        <v>0</v>
      </c>
      <c r="I16" s="114">
        <f>SUMIF('L2_Scr'!$E$2:$E$377,Clubs!$B16,'L2_Scr'!Q$2:Q$377)</f>
        <v>12</v>
      </c>
      <c r="J16" s="118">
        <f>SUMIF('L1-Scr'!$E$2:$E$143,Clubs!$B16,'L1-Scr'!R$2:R$143)</f>
        <v>0</v>
      </c>
      <c r="K16" s="119">
        <f>SUMIF('L2_Scr'!$E$2:$E$377,Clubs!$B16,'L2_Scr'!R$2:R$377)</f>
        <v>4</v>
      </c>
      <c r="L16" s="95">
        <f>SUMIF('L1-Scr'!$E$2:$E$143,Clubs!$B16,'L1-Scr'!S$2:S$143)</f>
        <v>0</v>
      </c>
      <c r="M16" s="114">
        <f>SUMIF('L2_Scr'!$E$2:$E$377,Clubs!$B16,'L2_Scr'!S$2:S$377)</f>
        <v>2</v>
      </c>
      <c r="N16" s="91">
        <f>SUMIF('L1-Scr'!$E$2:$E$143,Clubs!$B16,'L1-Scr'!T$2:T$143)</f>
        <v>0</v>
      </c>
      <c r="O16" s="92">
        <f>SUMIF('L2_Scr'!$E$2:$E$377,Clubs!$B16,'L2_Scr'!T$2:T$377)</f>
        <v>2</v>
      </c>
      <c r="P16" s="95">
        <f>SUMIF('L1-Scr'!$E$2:$E$143,Clubs!$B16,'L1-Scr'!U$2:U$143)</f>
        <v>0</v>
      </c>
      <c r="Q16" s="114">
        <f>SUMIF('L2_Scr'!$E$2:$E$377,Clubs!$B16,'L2_Scr'!U$2:U$377)</f>
        <v>0</v>
      </c>
      <c r="R16" s="91">
        <f>SUMIF('L1-Scr'!$E$2:$E$143,Clubs!$B16,'L1-Scr'!V$2:V$143)</f>
        <v>0</v>
      </c>
      <c r="S16" s="92">
        <f>SUMIF('L2_Scr'!$E$2:$E$377,Clubs!$B16,'L2_Scr'!V$2:V$377)</f>
        <v>0</v>
      </c>
      <c r="T16" s="95">
        <f>SUMIF('L1-Scr'!$E$2:$E$143,Clubs!$B16,'L1-Scr'!W$2:W$143)</f>
        <v>0</v>
      </c>
      <c r="U16" s="114">
        <f>SUMIF('L2_Scr'!$E$2:$E$377,Clubs!$B16,'L2_Scr'!W$2:W$377)</f>
        <v>0</v>
      </c>
    </row>
    <row r="17" spans="1:21" ht="12.75" customHeight="1">
      <c r="A17" s="132">
        <v>16</v>
      </c>
      <c r="B17" s="133" t="s">
        <v>36</v>
      </c>
      <c r="C17" s="81">
        <f t="shared" si="0"/>
        <v>26</v>
      </c>
      <c r="D17" s="106">
        <f>SUMIF('L1-Scr'!$E$2:$E$143,Clubs!$B17,'L1-Scr'!O$2:O$143)</f>
        <v>2</v>
      </c>
      <c r="E17" s="107">
        <f>SUMIF('L2_Scr'!$E$2:$E$377,Clubs!$B17,'L2_Scr'!O$2:O$377)</f>
        <v>4</v>
      </c>
      <c r="F17" s="91">
        <f>SUMIF('L1-Scr'!$E$2:$E$143,Clubs!$B17,'L1-Scr'!P$2:P$143)</f>
        <v>0</v>
      </c>
      <c r="G17" s="92">
        <f>SUMIF('L2_Scr'!$E$2:$E$377,Clubs!$B17,'L2_Scr'!P$2:P$377)</f>
        <v>0</v>
      </c>
      <c r="H17" s="95">
        <f>SUMIF('L1-Scr'!$E$2:$E$143,Clubs!$B17,'L1-Scr'!Q$2:Q$143)</f>
        <v>0</v>
      </c>
      <c r="I17" s="114">
        <f>SUMIF('L2_Scr'!$E$2:$E$377,Clubs!$B17,'L2_Scr'!Q$2:Q$377)</f>
        <v>4</v>
      </c>
      <c r="J17" s="118">
        <f>SUMIF('L1-Scr'!$E$2:$E$143,Clubs!$B17,'L1-Scr'!R$2:R$143)</f>
        <v>1</v>
      </c>
      <c r="K17" s="119">
        <f>SUMIF('L2_Scr'!$E$2:$E$377,Clubs!$B17,'L2_Scr'!R$2:R$377)</f>
        <v>2</v>
      </c>
      <c r="L17" s="95">
        <f>SUMIF('L1-Scr'!$E$2:$E$143,Clubs!$B17,'L1-Scr'!S$2:S$143)</f>
        <v>0</v>
      </c>
      <c r="M17" s="114">
        <f>SUMIF('L2_Scr'!$E$2:$E$377,Clubs!$B17,'L2_Scr'!S$2:S$377)</f>
        <v>9</v>
      </c>
      <c r="N17" s="91">
        <f>SUMIF('L1-Scr'!$E$2:$E$143,Clubs!$B17,'L1-Scr'!T$2:T$143)</f>
        <v>1</v>
      </c>
      <c r="O17" s="92">
        <f>SUMIF('L2_Scr'!$E$2:$E$377,Clubs!$B17,'L2_Scr'!T$2:T$377)</f>
        <v>3</v>
      </c>
      <c r="P17" s="95">
        <f>SUMIF('L1-Scr'!$E$2:$E$143,Clubs!$B17,'L1-Scr'!U$2:U$143)</f>
        <v>0</v>
      </c>
      <c r="Q17" s="114">
        <f>SUMIF('L2_Scr'!$E$2:$E$377,Clubs!$B17,'L2_Scr'!U$2:U$377)</f>
        <v>0</v>
      </c>
      <c r="R17" s="91">
        <f>SUMIF('L1-Scr'!$E$2:$E$143,Clubs!$B17,'L1-Scr'!V$2:V$143)</f>
        <v>0</v>
      </c>
      <c r="S17" s="92">
        <f>SUMIF('L2_Scr'!$E$2:$E$377,Clubs!$B17,'L2_Scr'!V$2:V$377)</f>
        <v>0</v>
      </c>
      <c r="T17" s="95">
        <f>SUMIF('L1-Scr'!$E$2:$E$143,Clubs!$B17,'L1-Scr'!W$2:W$143)</f>
        <v>0</v>
      </c>
      <c r="U17" s="114">
        <f>SUMIF('L2_Scr'!$E$2:$E$377,Clubs!$B17,'L2_Scr'!W$2:W$377)</f>
        <v>0</v>
      </c>
    </row>
    <row r="18" spans="1:21" ht="12.75" customHeight="1">
      <c r="A18" s="132">
        <v>17</v>
      </c>
      <c r="B18" s="133" t="s">
        <v>99</v>
      </c>
      <c r="C18" s="81">
        <f t="shared" si="0"/>
        <v>10</v>
      </c>
      <c r="D18" s="106">
        <f>SUMIF('L1-Scr'!$E$2:$E$143,Clubs!$B18,'L1-Scr'!O$2:O$143)</f>
        <v>0</v>
      </c>
      <c r="E18" s="107">
        <f>SUMIF('L2_Scr'!$E$2:$E$377,Clubs!$B18,'L2_Scr'!O$2:O$377)</f>
        <v>0</v>
      </c>
      <c r="F18" s="91">
        <f>SUMIF('L1-Scr'!$E$2:$E$143,Clubs!$B18,'L1-Scr'!P$2:P$143)</f>
        <v>0</v>
      </c>
      <c r="G18" s="92">
        <f>SUMIF('L2_Scr'!$E$2:$E$377,Clubs!$B18,'L2_Scr'!P$2:P$377)</f>
        <v>0</v>
      </c>
      <c r="H18" s="95">
        <f>SUMIF('L1-Scr'!$E$2:$E$143,Clubs!$B18,'L1-Scr'!Q$2:Q$143)</f>
        <v>0</v>
      </c>
      <c r="I18" s="114">
        <f>SUMIF('L2_Scr'!$E$2:$E$377,Clubs!$B18,'L2_Scr'!Q$2:Q$377)</f>
        <v>0</v>
      </c>
      <c r="J18" s="118">
        <f>SUMIF('L1-Scr'!$E$2:$E$143,Clubs!$B18,'L1-Scr'!R$2:R$143)</f>
        <v>4</v>
      </c>
      <c r="K18" s="119">
        <f>SUMIF('L2_Scr'!$E$2:$E$377,Clubs!$B18,'L2_Scr'!R$2:R$377)</f>
        <v>5</v>
      </c>
      <c r="L18" s="95">
        <f>SUMIF('L1-Scr'!$E$2:$E$143,Clubs!$B18,'L1-Scr'!S$2:S$143)</f>
        <v>0</v>
      </c>
      <c r="M18" s="114">
        <f>SUMIF('L2_Scr'!$E$2:$E$377,Clubs!$B18,'L2_Scr'!S$2:S$377)</f>
        <v>0</v>
      </c>
      <c r="N18" s="91">
        <f>SUMIF('L1-Scr'!$E$2:$E$143,Clubs!$B18,'L1-Scr'!T$2:T$143)</f>
        <v>1</v>
      </c>
      <c r="O18" s="92">
        <f>SUMIF('L2_Scr'!$E$2:$E$377,Clubs!$B18,'L2_Scr'!T$2:T$377)</f>
        <v>0</v>
      </c>
      <c r="P18" s="95">
        <f>SUMIF('L1-Scr'!$E$2:$E$143,Clubs!$B18,'L1-Scr'!U$2:U$143)</f>
        <v>0</v>
      </c>
      <c r="Q18" s="114">
        <f>SUMIF('L2_Scr'!$E$2:$E$377,Clubs!$B18,'L2_Scr'!U$2:U$377)</f>
        <v>0</v>
      </c>
      <c r="R18" s="91">
        <f>SUMIF('L1-Scr'!$E$2:$E$143,Clubs!$B18,'L1-Scr'!V$2:V$143)</f>
        <v>0</v>
      </c>
      <c r="S18" s="92">
        <f>SUMIF('L2_Scr'!$E$2:$E$377,Clubs!$B18,'L2_Scr'!V$2:V$377)</f>
        <v>0</v>
      </c>
      <c r="T18" s="95">
        <f>SUMIF('L1-Scr'!$E$2:$E$143,Clubs!$B18,'L1-Scr'!W$2:W$143)</f>
        <v>0</v>
      </c>
      <c r="U18" s="114">
        <f>SUMIF('L2_Scr'!$E$2:$E$377,Clubs!$B18,'L2_Scr'!W$2:W$377)</f>
        <v>0</v>
      </c>
    </row>
    <row r="19" spans="1:21" ht="12.75" customHeight="1">
      <c r="A19" s="132">
        <v>18</v>
      </c>
      <c r="B19" s="147" t="s">
        <v>620</v>
      </c>
      <c r="C19" s="81">
        <f t="shared" si="0"/>
        <v>9</v>
      </c>
      <c r="D19" s="106">
        <f>SUMIF('L1-Scr'!$E$2:$E$143,Clubs!$B19,'L1-Scr'!O$2:O$143)</f>
        <v>1</v>
      </c>
      <c r="E19" s="107">
        <f>SUMIF('L2_Scr'!$E$2:$E$377,Clubs!$B19,'L2_Scr'!O$2:O$377)</f>
        <v>0</v>
      </c>
      <c r="F19" s="91">
        <f>SUMIF('L1-Scr'!$E$2:$E$143,Clubs!$B19,'L1-Scr'!P$2:P$143)</f>
        <v>0</v>
      </c>
      <c r="G19" s="92">
        <f>SUMIF('L2_Scr'!$E$2:$E$377,Clubs!$B19,'L2_Scr'!P$2:P$377)</f>
        <v>0</v>
      </c>
      <c r="H19" s="95">
        <f>SUMIF('L1-Scr'!$E$2:$E$143,Clubs!$B19,'L1-Scr'!Q$2:Q$143)</f>
        <v>7</v>
      </c>
      <c r="I19" s="114">
        <f>SUMIF('L2_Scr'!$E$2:$E$377,Clubs!$B19,'L2_Scr'!Q$2:Q$377)</f>
        <v>0</v>
      </c>
      <c r="J19" s="118">
        <f>SUMIF('L1-Scr'!$E$2:$E$143,Clubs!$B19,'L1-Scr'!R$2:R$143)</f>
        <v>1</v>
      </c>
      <c r="K19" s="119">
        <f>SUMIF('L2_Scr'!$E$2:$E$377,Clubs!$B19,'L2_Scr'!R$2:R$377)</f>
        <v>0</v>
      </c>
      <c r="L19" s="95">
        <f>SUMIF('L1-Scr'!$E$2:$E$143,Clubs!$B19,'L1-Scr'!S$2:S$143)</f>
        <v>0</v>
      </c>
      <c r="M19" s="114">
        <f>SUMIF('L2_Scr'!$E$2:$E$377,Clubs!$B19,'L2_Scr'!S$2:S$377)</f>
        <v>0</v>
      </c>
      <c r="N19" s="91">
        <f>SUMIF('L1-Scr'!$E$2:$E$143,Clubs!$B19,'L1-Scr'!T$2:T$143)</f>
        <v>0</v>
      </c>
      <c r="O19" s="92">
        <f>SUMIF('L2_Scr'!$E$2:$E$377,Clubs!$B19,'L2_Scr'!T$2:T$377)</f>
        <v>0</v>
      </c>
      <c r="P19" s="95">
        <f>SUMIF('L1-Scr'!$E$2:$E$143,Clubs!$B19,'L1-Scr'!U$2:U$143)</f>
        <v>0</v>
      </c>
      <c r="Q19" s="114">
        <f>SUMIF('L2_Scr'!$E$2:$E$377,Clubs!$B19,'L2_Scr'!U$2:U$377)</f>
        <v>0</v>
      </c>
      <c r="R19" s="91">
        <f>SUMIF('L1-Scr'!$E$2:$E$143,Clubs!$B19,'L1-Scr'!V$2:V$143)</f>
        <v>0</v>
      </c>
      <c r="S19" s="92">
        <f>SUMIF('L2_Scr'!$E$2:$E$377,Clubs!$B19,'L2_Scr'!V$2:V$377)</f>
        <v>0</v>
      </c>
      <c r="T19" s="95">
        <f>SUMIF('L1-Scr'!$E$2:$E$143,Clubs!$B19,'L1-Scr'!W$2:W$143)</f>
        <v>0</v>
      </c>
      <c r="U19" s="114">
        <f>SUMIF('L2_Scr'!$E$2:$E$377,Clubs!$B19,'L2_Scr'!W$2:W$377)</f>
        <v>0</v>
      </c>
    </row>
    <row r="20" spans="1:21" ht="12.75" customHeight="1">
      <c r="A20" s="132">
        <v>18</v>
      </c>
      <c r="B20" s="145" t="s">
        <v>166</v>
      </c>
      <c r="C20" s="81">
        <f t="shared" si="0"/>
        <v>9</v>
      </c>
      <c r="D20" s="106">
        <f>SUMIF('L1-Scr'!$E$2:$E$143,Clubs!$B20,'L1-Scr'!O$2:O$143)</f>
        <v>1</v>
      </c>
      <c r="E20" s="107">
        <f>SUMIF('L2_Scr'!$E$2:$E$377,Clubs!$B20,'L2_Scr'!O$2:O$377)</f>
        <v>0</v>
      </c>
      <c r="F20" s="91">
        <f>SUMIF('L1-Scr'!$E$2:$E$143,Clubs!$B20,'L1-Scr'!P$2:P$143)</f>
        <v>0</v>
      </c>
      <c r="G20" s="92">
        <f>SUMIF('L2_Scr'!$E$2:$E$377,Clubs!$B20,'L2_Scr'!P$2:P$377)</f>
        <v>0</v>
      </c>
      <c r="H20" s="95">
        <f>SUMIF('L1-Scr'!$E$2:$E$143,Clubs!$B20,'L1-Scr'!Q$2:Q$143)</f>
        <v>2</v>
      </c>
      <c r="I20" s="114">
        <f>SUMIF('L2_Scr'!$E$2:$E$377,Clubs!$B20,'L2_Scr'!Q$2:Q$377)</f>
        <v>1</v>
      </c>
      <c r="J20" s="118">
        <f>SUMIF('L1-Scr'!$E$2:$E$143,Clubs!$B20,'L1-Scr'!R$2:R$143)</f>
        <v>1</v>
      </c>
      <c r="K20" s="119">
        <f>SUMIF('L2_Scr'!$E$2:$E$377,Clubs!$B20,'L2_Scr'!R$2:R$377)</f>
        <v>1</v>
      </c>
      <c r="L20" s="95">
        <f>SUMIF('L1-Scr'!$E$2:$E$143,Clubs!$B20,'L1-Scr'!S$2:S$143)</f>
        <v>0</v>
      </c>
      <c r="M20" s="114">
        <f>SUMIF('L2_Scr'!$E$2:$E$377,Clubs!$B20,'L2_Scr'!S$2:S$377)</f>
        <v>0</v>
      </c>
      <c r="N20" s="91">
        <f>SUMIF('L1-Scr'!$E$2:$E$143,Clubs!$B20,'L1-Scr'!T$2:T$143)</f>
        <v>1</v>
      </c>
      <c r="O20" s="92">
        <f>SUMIF('L2_Scr'!$E$2:$E$377,Clubs!$B20,'L2_Scr'!T$2:T$377)</f>
        <v>2</v>
      </c>
      <c r="P20" s="95">
        <f>SUMIF('L1-Scr'!$E$2:$E$143,Clubs!$B20,'L1-Scr'!U$2:U$143)</f>
        <v>0</v>
      </c>
      <c r="Q20" s="114">
        <f>SUMIF('L2_Scr'!$E$2:$E$377,Clubs!$B20,'L2_Scr'!U$2:U$377)</f>
        <v>0</v>
      </c>
      <c r="R20" s="91">
        <f>SUMIF('L1-Scr'!$E$2:$E$143,Clubs!$B20,'L1-Scr'!V$2:V$143)</f>
        <v>0</v>
      </c>
      <c r="S20" s="92">
        <f>SUMIF('L2_Scr'!$E$2:$E$377,Clubs!$B20,'L2_Scr'!V$2:V$377)</f>
        <v>0</v>
      </c>
      <c r="T20" s="95">
        <f>SUMIF('L1-Scr'!$E$2:$E$143,Clubs!$B20,'L1-Scr'!W$2:W$143)</f>
        <v>0</v>
      </c>
      <c r="U20" s="114">
        <f>SUMIF('L2_Scr'!$E$2:$E$377,Clubs!$B20,'L2_Scr'!W$2:W$377)</f>
        <v>0</v>
      </c>
    </row>
    <row r="21" spans="1:21" ht="12.75" customHeight="1">
      <c r="A21" s="132">
        <v>20</v>
      </c>
      <c r="B21" s="145" t="s">
        <v>627</v>
      </c>
      <c r="C21" s="81">
        <f t="shared" si="0"/>
        <v>7</v>
      </c>
      <c r="D21" s="106">
        <f>SUMIF('L1-Scr'!$E$2:$E$143,Clubs!$B21,'L1-Scr'!O$2:O$143)</f>
        <v>0</v>
      </c>
      <c r="E21" s="107">
        <f>SUMIF('L2_Scr'!$E$2:$E$377,Clubs!$B21,'L2_Scr'!O$2:O$377)</f>
        <v>2</v>
      </c>
      <c r="F21" s="91">
        <f>SUMIF('L1-Scr'!$E$2:$E$143,Clubs!$B21,'L1-Scr'!P$2:P$143)</f>
        <v>0</v>
      </c>
      <c r="G21" s="92">
        <f>SUMIF('L2_Scr'!$E$2:$E$377,Clubs!$B21,'L2_Scr'!P$2:P$377)</f>
        <v>1</v>
      </c>
      <c r="H21" s="95">
        <f>SUMIF('L1-Scr'!$E$2:$E$143,Clubs!$B21,'L1-Scr'!Q$2:Q$143)</f>
        <v>0</v>
      </c>
      <c r="I21" s="114">
        <f>SUMIF('L2_Scr'!$E$2:$E$377,Clubs!$B21,'L2_Scr'!Q$2:Q$377)</f>
        <v>2</v>
      </c>
      <c r="J21" s="118">
        <f>SUMIF('L1-Scr'!$E$2:$E$143,Clubs!$B21,'L1-Scr'!R$2:R$143)</f>
        <v>0</v>
      </c>
      <c r="K21" s="119">
        <f>SUMIF('L2_Scr'!$E$2:$E$377,Clubs!$B21,'L2_Scr'!R$2:R$377)</f>
        <v>0</v>
      </c>
      <c r="L21" s="95">
        <f>SUMIF('L1-Scr'!$E$2:$E$143,Clubs!$B21,'L1-Scr'!S$2:S$143)</f>
        <v>0</v>
      </c>
      <c r="M21" s="114">
        <f>SUMIF('L2_Scr'!$E$2:$E$377,Clubs!$B21,'L2_Scr'!S$2:S$377)</f>
        <v>0</v>
      </c>
      <c r="N21" s="91">
        <f>SUMIF('L1-Scr'!$E$2:$E$143,Clubs!$B21,'L1-Scr'!T$2:T$143)</f>
        <v>0</v>
      </c>
      <c r="O21" s="92">
        <f>SUMIF('L2_Scr'!$E$2:$E$377,Clubs!$B21,'L2_Scr'!T$2:T$377)</f>
        <v>2</v>
      </c>
      <c r="P21" s="95">
        <f>SUMIF('L1-Scr'!$E$2:$E$143,Clubs!$B21,'L1-Scr'!U$2:U$143)</f>
        <v>0</v>
      </c>
      <c r="Q21" s="114">
        <f>SUMIF('L2_Scr'!$E$2:$E$377,Clubs!$B21,'L2_Scr'!U$2:U$377)</f>
        <v>0</v>
      </c>
      <c r="R21" s="91">
        <f>SUMIF('L1-Scr'!$E$2:$E$143,Clubs!$B21,'L1-Scr'!V$2:V$143)</f>
        <v>0</v>
      </c>
      <c r="S21" s="92">
        <f>SUMIF('L2_Scr'!$E$2:$E$377,Clubs!$B21,'L2_Scr'!V$2:V$377)</f>
        <v>0</v>
      </c>
      <c r="T21" s="95">
        <f>SUMIF('L1-Scr'!$E$2:$E$143,Clubs!$B21,'L1-Scr'!W$2:W$143)</f>
        <v>0</v>
      </c>
      <c r="U21" s="114">
        <f>SUMIF('L2_Scr'!$E$2:$E$377,Clubs!$B21,'L2_Scr'!W$2:W$377)</f>
        <v>0</v>
      </c>
    </row>
    <row r="22" spans="1:21" ht="12.75" customHeight="1">
      <c r="A22" s="132">
        <v>20</v>
      </c>
      <c r="B22" s="133" t="s">
        <v>310</v>
      </c>
      <c r="C22" s="81">
        <f t="shared" si="0"/>
        <v>7</v>
      </c>
      <c r="D22" s="106">
        <f>SUMIF('L1-Scr'!$E$2:$E$143,Clubs!$B22,'L1-Scr'!O$2:O$143)</f>
        <v>0</v>
      </c>
      <c r="E22" s="107">
        <f>SUMIF('L2_Scr'!$E$2:$E$377,Clubs!$B22,'L2_Scr'!O$2:O$377)</f>
        <v>0</v>
      </c>
      <c r="F22" s="91">
        <f>SUMIF('L1-Scr'!$E$2:$E$143,Clubs!$B22,'L1-Scr'!P$2:P$143)</f>
        <v>0</v>
      </c>
      <c r="G22" s="92">
        <f>SUMIF('L2_Scr'!$E$2:$E$377,Clubs!$B22,'L2_Scr'!P$2:P$377)</f>
        <v>0</v>
      </c>
      <c r="H22" s="95">
        <f>SUMIF('L1-Scr'!$E$2:$E$143,Clubs!$B22,'L1-Scr'!Q$2:Q$143)</f>
        <v>0</v>
      </c>
      <c r="I22" s="114">
        <f>SUMIF('L2_Scr'!$E$2:$E$377,Clubs!$B22,'L2_Scr'!Q$2:Q$377)</f>
        <v>1</v>
      </c>
      <c r="J22" s="118">
        <f>SUMIF('L1-Scr'!$E$2:$E$143,Clubs!$B22,'L1-Scr'!R$2:R$143)</f>
        <v>0</v>
      </c>
      <c r="K22" s="119">
        <f>SUMIF('L2_Scr'!$E$2:$E$377,Clubs!$B22,'L2_Scr'!R$2:R$377)</f>
        <v>1</v>
      </c>
      <c r="L22" s="95">
        <f>SUMIF('L1-Scr'!$E$2:$E$143,Clubs!$B22,'L1-Scr'!S$2:S$143)</f>
        <v>0</v>
      </c>
      <c r="M22" s="114">
        <f>SUMIF('L2_Scr'!$E$2:$E$377,Clubs!$B22,'L2_Scr'!S$2:S$377)</f>
        <v>0</v>
      </c>
      <c r="N22" s="91">
        <f>SUMIF('L1-Scr'!$E$2:$E$143,Clubs!$B22,'L1-Scr'!T$2:T$143)</f>
        <v>0</v>
      </c>
      <c r="O22" s="92">
        <f>SUMIF('L2_Scr'!$E$2:$E$377,Clubs!$B22,'L2_Scr'!T$2:T$377)</f>
        <v>5</v>
      </c>
      <c r="P22" s="95">
        <f>SUMIF('L1-Scr'!$E$2:$E$143,Clubs!$B22,'L1-Scr'!U$2:U$143)</f>
        <v>0</v>
      </c>
      <c r="Q22" s="114">
        <f>SUMIF('L2_Scr'!$E$2:$E$377,Clubs!$B22,'L2_Scr'!U$2:U$377)</f>
        <v>0</v>
      </c>
      <c r="R22" s="91">
        <f>SUMIF('L1-Scr'!$E$2:$E$143,Clubs!$B22,'L1-Scr'!V$2:V$143)</f>
        <v>0</v>
      </c>
      <c r="S22" s="92">
        <f>SUMIF('L2_Scr'!$E$2:$E$377,Clubs!$B22,'L2_Scr'!V$2:V$377)</f>
        <v>0</v>
      </c>
      <c r="T22" s="95">
        <f>SUMIF('L1-Scr'!$E$2:$E$143,Clubs!$B22,'L1-Scr'!W$2:W$143)</f>
        <v>0</v>
      </c>
      <c r="U22" s="114">
        <f>SUMIF('L2_Scr'!$E$2:$E$377,Clubs!$B22,'L2_Scr'!W$2:W$377)</f>
        <v>0</v>
      </c>
    </row>
    <row r="23" spans="1:21" ht="12.75" customHeight="1">
      <c r="A23" s="132">
        <v>22</v>
      </c>
      <c r="B23" s="133" t="s">
        <v>463</v>
      </c>
      <c r="C23" s="81">
        <f t="shared" si="0"/>
        <v>2</v>
      </c>
      <c r="D23" s="106">
        <f>SUMIF('L1-Scr'!$E$2:$E$143,Clubs!$B23,'L1-Scr'!O$2:O$143)</f>
        <v>0</v>
      </c>
      <c r="E23" s="107">
        <f>SUMIF('L2_Scr'!$E$2:$E$377,Clubs!$B23,'L2_Scr'!O$2:O$377)</f>
        <v>0</v>
      </c>
      <c r="F23" s="91">
        <f>SUMIF('L1-Scr'!$E$2:$E$143,Clubs!$B23,'L1-Scr'!P$2:P$143)</f>
        <v>0</v>
      </c>
      <c r="G23" s="92">
        <f>SUMIF('L2_Scr'!$E$2:$E$377,Clubs!$B23,'L2_Scr'!P$2:P$377)</f>
        <v>0</v>
      </c>
      <c r="H23" s="95">
        <f>SUMIF('L1-Scr'!$E$2:$E$143,Clubs!$B23,'L1-Scr'!Q$2:Q$143)</f>
        <v>0</v>
      </c>
      <c r="I23" s="114">
        <f>SUMIF('L2_Scr'!$E$2:$E$377,Clubs!$B23,'L2_Scr'!Q$2:Q$377)</f>
        <v>0</v>
      </c>
      <c r="J23" s="118">
        <f>SUMIF('L1-Scr'!$E$2:$E$143,Clubs!$B23,'L1-Scr'!R$2:R$143)</f>
        <v>0</v>
      </c>
      <c r="K23" s="119">
        <f>SUMIF('L2_Scr'!$E$2:$E$377,Clubs!$B23,'L2_Scr'!R$2:R$377)</f>
        <v>1</v>
      </c>
      <c r="L23" s="95">
        <f>SUMIF('L1-Scr'!$E$2:$E$143,Clubs!$B23,'L1-Scr'!S$2:S$143)</f>
        <v>0</v>
      </c>
      <c r="M23" s="114">
        <f>SUMIF('L2_Scr'!$E$2:$E$377,Clubs!$B23,'L2_Scr'!S$2:S$377)</f>
        <v>0</v>
      </c>
      <c r="N23" s="91">
        <f>SUMIF('L1-Scr'!$E$2:$E$143,Clubs!$B23,'L1-Scr'!T$2:T$143)</f>
        <v>1</v>
      </c>
      <c r="O23" s="92">
        <f>SUMIF('L2_Scr'!$E$2:$E$377,Clubs!$B23,'L2_Scr'!T$2:T$377)</f>
        <v>0</v>
      </c>
      <c r="P23" s="95">
        <f>SUMIF('L1-Scr'!$E$2:$E$143,Clubs!$B23,'L1-Scr'!U$2:U$143)</f>
        <v>0</v>
      </c>
      <c r="Q23" s="114">
        <f>SUMIF('L2_Scr'!$E$2:$E$377,Clubs!$B23,'L2_Scr'!U$2:U$377)</f>
        <v>0</v>
      </c>
      <c r="R23" s="91">
        <f>SUMIF('L1-Scr'!$E$2:$E$143,Clubs!$B23,'L1-Scr'!V$2:V$143)</f>
        <v>0</v>
      </c>
      <c r="S23" s="92">
        <f>SUMIF('L2_Scr'!$E$2:$E$377,Clubs!$B23,'L2_Scr'!V$2:V$377)</f>
        <v>0</v>
      </c>
      <c r="T23" s="95">
        <f>SUMIF('L1-Scr'!$E$2:$E$143,Clubs!$B23,'L1-Scr'!W$2:W$143)</f>
        <v>0</v>
      </c>
      <c r="U23" s="114">
        <f>SUMIF('L2_Scr'!$E$2:$E$377,Clubs!$B23,'L2_Scr'!W$2:W$377)</f>
        <v>0</v>
      </c>
    </row>
    <row r="24" spans="1:21" ht="12.75" customHeight="1">
      <c r="A24" s="132">
        <v>23</v>
      </c>
      <c r="B24" s="145" t="s">
        <v>457</v>
      </c>
      <c r="C24" s="81">
        <f t="shared" si="0"/>
        <v>1</v>
      </c>
      <c r="D24" s="106">
        <f>SUMIF('L1-Scr'!$E$2:$E$143,Clubs!$B24,'L1-Scr'!O$2:O$143)</f>
        <v>1</v>
      </c>
      <c r="E24" s="107">
        <f>SUMIF('L2_Scr'!$E$2:$E$377,Clubs!$B24,'L2_Scr'!O$2:O$377)</f>
        <v>0</v>
      </c>
      <c r="F24" s="91">
        <f>SUMIF('L1-Scr'!$E$2:$E$143,Clubs!$B24,'L1-Scr'!P$2:P$143)</f>
        <v>0</v>
      </c>
      <c r="G24" s="92">
        <f>SUMIF('L2_Scr'!$E$2:$E$377,Clubs!$B24,'L2_Scr'!P$2:P$377)</f>
        <v>0</v>
      </c>
      <c r="H24" s="95">
        <f>SUMIF('L1-Scr'!$E$2:$E$143,Clubs!$B24,'L1-Scr'!Q$2:Q$143)</f>
        <v>0</v>
      </c>
      <c r="I24" s="114">
        <f>SUMIF('L2_Scr'!$E$2:$E$377,Clubs!$B24,'L2_Scr'!Q$2:Q$377)</f>
        <v>0</v>
      </c>
      <c r="J24" s="118">
        <f>SUMIF('L1-Scr'!$E$2:$E$143,Clubs!$B24,'L1-Scr'!R$2:R$143)</f>
        <v>0</v>
      </c>
      <c r="K24" s="119">
        <f>SUMIF('L2_Scr'!$E$2:$E$377,Clubs!$B24,'L2_Scr'!R$2:R$377)</f>
        <v>0</v>
      </c>
      <c r="L24" s="95">
        <f>SUMIF('L1-Scr'!$E$2:$E$143,Clubs!$B24,'L1-Scr'!S$2:S$143)</f>
        <v>0</v>
      </c>
      <c r="M24" s="114">
        <f>SUMIF('L2_Scr'!$E$2:$E$377,Clubs!$B24,'L2_Scr'!S$2:S$377)</f>
        <v>0</v>
      </c>
      <c r="N24" s="91">
        <f>SUMIF('L1-Scr'!$E$2:$E$143,Clubs!$B24,'L1-Scr'!T$2:T$143)</f>
        <v>0</v>
      </c>
      <c r="O24" s="92">
        <f>SUMIF('L2_Scr'!$E$2:$E$377,Clubs!$B24,'L2_Scr'!T$2:T$377)</f>
        <v>0</v>
      </c>
      <c r="P24" s="95">
        <f>SUMIF('L1-Scr'!$E$2:$E$143,Clubs!$B24,'L1-Scr'!U$2:U$143)</f>
        <v>0</v>
      </c>
      <c r="Q24" s="114">
        <f>SUMIF('L2_Scr'!$E$2:$E$377,Clubs!$B24,'L2_Scr'!U$2:U$377)</f>
        <v>0</v>
      </c>
      <c r="R24" s="91">
        <f>SUMIF('L1-Scr'!$E$2:$E$143,Clubs!$B24,'L1-Scr'!V$2:V$143)</f>
        <v>0</v>
      </c>
      <c r="S24" s="92">
        <f>SUMIF('L2_Scr'!$E$2:$E$377,Clubs!$B24,'L2_Scr'!V$2:V$377)</f>
        <v>0</v>
      </c>
      <c r="T24" s="95">
        <f>SUMIF('L1-Scr'!$E$2:$E$143,Clubs!$B24,'L1-Scr'!W$2:W$143)</f>
        <v>0</v>
      </c>
      <c r="U24" s="114">
        <f>SUMIF('L2_Scr'!$E$2:$E$377,Clubs!$B24,'L2_Scr'!W$2:W$377)</f>
        <v>0</v>
      </c>
    </row>
    <row r="25" spans="1:21" ht="12.75" customHeight="1">
      <c r="A25" s="132">
        <v>24</v>
      </c>
      <c r="B25" s="145" t="s">
        <v>654</v>
      </c>
      <c r="C25" s="81">
        <f t="shared" si="0"/>
        <v>1</v>
      </c>
      <c r="D25" s="106">
        <f>SUMIF('L1-Scr'!$E$2:$E$143,Clubs!$B25,'L1-Scr'!O$2:O$143)</f>
        <v>0</v>
      </c>
      <c r="E25" s="107">
        <f>SUMIF('L2_Scr'!$E$2:$E$377,Clubs!$B25,'L2_Scr'!O$2:O$377)</f>
        <v>0</v>
      </c>
      <c r="F25" s="91">
        <f>SUMIF('L1-Scr'!$E$2:$E$143,Clubs!$B25,'L1-Scr'!P$2:P$143)</f>
        <v>0</v>
      </c>
      <c r="G25" s="92">
        <f>SUMIF('L2_Scr'!$E$2:$E$377,Clubs!$B25,'L2_Scr'!P$2:P$377)</f>
        <v>0</v>
      </c>
      <c r="H25" s="95">
        <f>SUMIF('L1-Scr'!$E$2:$E$143,Clubs!$B25,'L1-Scr'!Q$2:Q$143)</f>
        <v>0</v>
      </c>
      <c r="I25" s="114">
        <f>SUMIF('L2_Scr'!$E$2:$E$377,Clubs!$B25,'L2_Scr'!Q$2:Q$377)</f>
        <v>1</v>
      </c>
      <c r="J25" s="118">
        <f>SUMIF('L1-Scr'!$E$2:$E$143,Clubs!$B25,'L1-Scr'!R$2:R$143)</f>
        <v>0</v>
      </c>
      <c r="K25" s="119">
        <f>SUMIF('L2_Scr'!$E$2:$E$377,Clubs!$B25,'L2_Scr'!R$2:R$377)</f>
        <v>0</v>
      </c>
      <c r="L25" s="95">
        <f>SUMIF('L1-Scr'!$E$2:$E$143,Clubs!$B25,'L1-Scr'!S$2:S$143)</f>
        <v>0</v>
      </c>
      <c r="M25" s="114">
        <f>SUMIF('L2_Scr'!$E$2:$E$377,Clubs!$B25,'L2_Scr'!S$2:S$377)</f>
        <v>0</v>
      </c>
      <c r="N25" s="91">
        <f>SUMIF('L1-Scr'!$E$2:$E$143,Clubs!$B25,'L1-Scr'!T$2:T$143)</f>
        <v>0</v>
      </c>
      <c r="O25" s="92">
        <f>SUMIF('L2_Scr'!$E$2:$E$377,Clubs!$B25,'L2_Scr'!T$2:T$377)</f>
        <v>0</v>
      </c>
      <c r="P25" s="95">
        <f>SUMIF('L1-Scr'!$E$2:$E$143,Clubs!$B25,'L1-Scr'!U$2:U$143)</f>
        <v>0</v>
      </c>
      <c r="Q25" s="114">
        <f>SUMIF('L2_Scr'!$E$2:$E$377,Clubs!$B25,'L2_Scr'!U$2:U$377)</f>
        <v>0</v>
      </c>
      <c r="R25" s="91">
        <f>SUMIF('L1-Scr'!$E$2:$E$143,Clubs!$B25,'L1-Scr'!V$2:V$143)</f>
        <v>0</v>
      </c>
      <c r="S25" s="92">
        <f>SUMIF('L2_Scr'!$E$2:$E$377,Clubs!$B25,'L2_Scr'!V$2:V$377)</f>
        <v>0</v>
      </c>
      <c r="T25" s="95">
        <f>SUMIF('L1-Scr'!$E$2:$E$143,Clubs!$B25,'L1-Scr'!W$2:W$143)</f>
        <v>0</v>
      </c>
      <c r="U25" s="114">
        <f>SUMIF('L2_Scr'!$E$2:$E$377,Clubs!$B25,'L2_Scr'!W$2:W$377)</f>
        <v>0</v>
      </c>
    </row>
    <row r="26" spans="1:21" ht="12.75" customHeight="1">
      <c r="A26" s="132">
        <v>25</v>
      </c>
      <c r="B26" s="147" t="s">
        <v>658</v>
      </c>
      <c r="C26" s="81">
        <f t="shared" si="0"/>
        <v>1</v>
      </c>
      <c r="D26" s="106">
        <f>SUMIF('L1-Scr'!$E$2:$E$143,Clubs!$B26,'L1-Scr'!O$2:O$143)</f>
        <v>0</v>
      </c>
      <c r="E26" s="107">
        <f>SUMIF('L2_Scr'!$E$2:$E$377,Clubs!$B26,'L2_Scr'!O$2:O$377)</f>
        <v>0</v>
      </c>
      <c r="F26" s="91">
        <f>SUMIF('L1-Scr'!$E$2:$E$143,Clubs!$B26,'L1-Scr'!P$2:P$143)</f>
        <v>0</v>
      </c>
      <c r="G26" s="92">
        <f>SUMIF('L2_Scr'!$E$2:$E$377,Clubs!$B26,'L2_Scr'!P$2:P$377)</f>
        <v>0</v>
      </c>
      <c r="H26" s="95">
        <f>SUMIF('L1-Scr'!$E$2:$E$143,Clubs!$B26,'L1-Scr'!Q$2:Q$143)</f>
        <v>0</v>
      </c>
      <c r="I26" s="114">
        <f>SUMIF('L2_Scr'!$E$2:$E$377,Clubs!$B26,'L2_Scr'!Q$2:Q$377)</f>
        <v>1</v>
      </c>
      <c r="J26" s="118">
        <f>SUMIF('L1-Scr'!$E$2:$E$143,Clubs!$B26,'L1-Scr'!R$2:R$143)</f>
        <v>0</v>
      </c>
      <c r="K26" s="119">
        <f>SUMIF('L2_Scr'!$E$2:$E$377,Clubs!$B26,'L2_Scr'!R$2:R$377)</f>
        <v>0</v>
      </c>
      <c r="L26" s="95">
        <f>SUMIF('L1-Scr'!$E$2:$E$143,Clubs!$B26,'L1-Scr'!S$2:S$143)</f>
        <v>0</v>
      </c>
      <c r="M26" s="114">
        <f>SUMIF('L2_Scr'!$E$2:$E$377,Clubs!$B26,'L2_Scr'!S$2:S$377)</f>
        <v>0</v>
      </c>
      <c r="N26" s="91">
        <f>SUMIF('L1-Scr'!$E$2:$E$143,Clubs!$B26,'L1-Scr'!T$2:T$143)</f>
        <v>0</v>
      </c>
      <c r="O26" s="92">
        <f>SUMIF('L2_Scr'!$E$2:$E$377,Clubs!$B26,'L2_Scr'!T$2:T$377)</f>
        <v>0</v>
      </c>
      <c r="P26" s="95">
        <f>SUMIF('L1-Scr'!$E$2:$E$143,Clubs!$B26,'L1-Scr'!U$2:U$143)</f>
        <v>0</v>
      </c>
      <c r="Q26" s="114">
        <f>SUMIF('L2_Scr'!$E$2:$E$377,Clubs!$B26,'L2_Scr'!U$2:U$377)</f>
        <v>0</v>
      </c>
      <c r="R26" s="91">
        <f>SUMIF('L1-Scr'!$E$2:$E$143,Clubs!$B26,'L1-Scr'!V$2:V$143)</f>
        <v>0</v>
      </c>
      <c r="S26" s="92">
        <f>SUMIF('L2_Scr'!$E$2:$E$377,Clubs!$B26,'L2_Scr'!V$2:V$377)</f>
        <v>0</v>
      </c>
      <c r="T26" s="95">
        <f>SUMIF('L1-Scr'!$E$2:$E$143,Clubs!$B26,'L1-Scr'!W$2:W$143)</f>
        <v>0</v>
      </c>
      <c r="U26" s="114">
        <f>SUMIF('L2_Scr'!$E$2:$E$377,Clubs!$B26,'L2_Scr'!W$2:W$377)</f>
        <v>0</v>
      </c>
    </row>
    <row r="27" spans="1:21" ht="12.75" customHeight="1">
      <c r="A27" s="132">
        <v>26</v>
      </c>
      <c r="B27" s="145" t="s">
        <v>632</v>
      </c>
      <c r="C27" s="81">
        <f t="shared" si="0"/>
        <v>1</v>
      </c>
      <c r="D27" s="106">
        <f>SUMIF('L1-Scr'!$E$2:$E$143,Clubs!$B27,'L1-Scr'!O$2:O$143)</f>
        <v>0</v>
      </c>
      <c r="E27" s="107">
        <f>SUMIF('L2_Scr'!$E$2:$E$377,Clubs!$B27,'L2_Scr'!O$2:O$377)</f>
        <v>1</v>
      </c>
      <c r="F27" s="91">
        <f>SUMIF('L1-Scr'!$E$2:$E$143,Clubs!$B27,'L1-Scr'!P$2:P$143)</f>
        <v>0</v>
      </c>
      <c r="G27" s="92">
        <f>SUMIF('L2_Scr'!$E$2:$E$377,Clubs!$B27,'L2_Scr'!P$2:P$377)</f>
        <v>0</v>
      </c>
      <c r="H27" s="95">
        <f>SUMIF('L1-Scr'!$E$2:$E$143,Clubs!$B27,'L1-Scr'!Q$2:Q$143)</f>
        <v>0</v>
      </c>
      <c r="I27" s="114">
        <f>SUMIF('L2_Scr'!$E$2:$E$377,Clubs!$B27,'L2_Scr'!Q$2:Q$377)</f>
        <v>0</v>
      </c>
      <c r="J27" s="118">
        <f>SUMIF('L1-Scr'!$E$2:$E$143,Clubs!$B27,'L1-Scr'!R$2:R$143)</f>
        <v>0</v>
      </c>
      <c r="K27" s="119">
        <f>SUMIF('L2_Scr'!$E$2:$E$377,Clubs!$B27,'L2_Scr'!R$2:R$377)</f>
        <v>0</v>
      </c>
      <c r="L27" s="95">
        <f>SUMIF('L1-Scr'!$E$2:$E$143,Clubs!$B27,'L1-Scr'!S$2:S$143)</f>
        <v>0</v>
      </c>
      <c r="M27" s="114">
        <f>SUMIF('L2_Scr'!$E$2:$E$377,Clubs!$B27,'L2_Scr'!S$2:S$377)</f>
        <v>0</v>
      </c>
      <c r="N27" s="91">
        <f>SUMIF('L1-Scr'!$E$2:$E$143,Clubs!$B27,'L1-Scr'!T$2:T$143)</f>
        <v>0</v>
      </c>
      <c r="O27" s="92">
        <f>SUMIF('L2_Scr'!$E$2:$E$377,Clubs!$B27,'L2_Scr'!T$2:T$377)</f>
        <v>0</v>
      </c>
      <c r="P27" s="95">
        <f>SUMIF('L1-Scr'!$E$2:$E$143,Clubs!$B27,'L1-Scr'!U$2:U$143)</f>
        <v>0</v>
      </c>
      <c r="Q27" s="114">
        <f>SUMIF('L2_Scr'!$E$2:$E$377,Clubs!$B27,'L2_Scr'!U$2:U$377)</f>
        <v>0</v>
      </c>
      <c r="R27" s="91">
        <f>SUMIF('L1-Scr'!$E$2:$E$143,Clubs!$B27,'L1-Scr'!V$2:V$143)</f>
        <v>0</v>
      </c>
      <c r="S27" s="92">
        <f>SUMIF('L2_Scr'!$E$2:$E$377,Clubs!$B27,'L2_Scr'!V$2:V$377)</f>
        <v>0</v>
      </c>
      <c r="T27" s="95">
        <f>SUMIF('L1-Scr'!$E$2:$E$143,Clubs!$B27,'L1-Scr'!W$2:W$143)</f>
        <v>0</v>
      </c>
      <c r="U27" s="114">
        <f>SUMIF('L2_Scr'!$E$2:$E$377,Clubs!$B27,'L2_Scr'!W$2:W$377)</f>
        <v>0</v>
      </c>
    </row>
    <row r="28" spans="1:21" ht="12.75" customHeight="1">
      <c r="A28" s="132"/>
      <c r="B28" s="133" t="s">
        <v>148</v>
      </c>
      <c r="C28" s="81">
        <f t="shared" si="0"/>
        <v>0</v>
      </c>
      <c r="D28" s="106">
        <f>SUMIF('L1-Scr'!$E$2:$E$143,Clubs!$B28,'L1-Scr'!O$2:O$143)</f>
        <v>0</v>
      </c>
      <c r="E28" s="107">
        <f>SUMIF('L2_Scr'!$E$2:$E$377,Clubs!$B28,'L2_Scr'!O$2:O$377)</f>
        <v>0</v>
      </c>
      <c r="F28" s="91">
        <f>SUMIF('L1-Scr'!$E$2:$E$143,Clubs!$B28,'L1-Scr'!P$2:P$143)</f>
        <v>0</v>
      </c>
      <c r="G28" s="92">
        <f>SUMIF('L2_Scr'!$E$2:$E$377,Clubs!$B28,'L2_Scr'!P$2:P$377)</f>
        <v>0</v>
      </c>
      <c r="H28" s="95">
        <f>SUMIF('L1-Scr'!$E$2:$E$143,Clubs!$B28,'L1-Scr'!Q$2:Q$143)</f>
        <v>0</v>
      </c>
      <c r="I28" s="114">
        <f>SUMIF('L2_Scr'!$E$2:$E$377,Clubs!$B28,'L2_Scr'!Q$2:Q$377)</f>
        <v>0</v>
      </c>
      <c r="J28" s="118">
        <f>SUMIF('L1-Scr'!$E$2:$E$143,Clubs!$B28,'L1-Scr'!R$2:R$143)</f>
        <v>0</v>
      </c>
      <c r="K28" s="119">
        <f>SUMIF('L2_Scr'!$E$2:$E$377,Clubs!$B28,'L2_Scr'!R$2:R$377)</f>
        <v>0</v>
      </c>
      <c r="L28" s="95">
        <f>SUMIF('L1-Scr'!$E$2:$E$143,Clubs!$B28,'L1-Scr'!S$2:S$143)</f>
        <v>0</v>
      </c>
      <c r="M28" s="114">
        <f>SUMIF('L2_Scr'!$E$2:$E$377,Clubs!$B28,'L2_Scr'!S$2:S$377)</f>
        <v>0</v>
      </c>
      <c r="N28" s="91">
        <f>SUMIF('L1-Scr'!$E$2:$E$143,Clubs!$B28,'L1-Scr'!T$2:T$143)</f>
        <v>0</v>
      </c>
      <c r="O28" s="92">
        <f>SUMIF('L2_Scr'!$E$2:$E$377,Clubs!$B28,'L2_Scr'!T$2:T$377)</f>
        <v>0</v>
      </c>
      <c r="P28" s="95">
        <f>SUMIF('L1-Scr'!$E$2:$E$143,Clubs!$B28,'L1-Scr'!U$2:U$143)</f>
        <v>0</v>
      </c>
      <c r="Q28" s="114">
        <f>SUMIF('L2_Scr'!$E$2:$E$377,Clubs!$B28,'L2_Scr'!U$2:U$377)</f>
        <v>0</v>
      </c>
      <c r="R28" s="91">
        <f>SUMIF('L1-Scr'!$E$2:$E$143,Clubs!$B28,'L1-Scr'!V$2:V$143)</f>
        <v>0</v>
      </c>
      <c r="S28" s="92">
        <f>SUMIF('L2_Scr'!$E$2:$E$377,Clubs!$B28,'L2_Scr'!V$2:V$377)</f>
        <v>0</v>
      </c>
      <c r="T28" s="95">
        <f>SUMIF('L1-Scr'!$E$2:$E$143,Clubs!$B28,'L1-Scr'!W$2:W$143)</f>
        <v>0</v>
      </c>
      <c r="U28" s="114">
        <f>SUMIF('L2_Scr'!$E$2:$E$377,Clubs!$B28,'L2_Scr'!W$2:W$377)</f>
        <v>0</v>
      </c>
    </row>
    <row r="29" spans="1:21" ht="12.75" customHeight="1">
      <c r="A29" s="132"/>
      <c r="B29" s="133" t="s">
        <v>259</v>
      </c>
      <c r="C29" s="81">
        <f t="shared" si="0"/>
        <v>0</v>
      </c>
      <c r="D29" s="106">
        <f>SUMIF('L1-Scr'!$E$2:$E$143,Clubs!$B29,'L1-Scr'!O$2:O$143)</f>
        <v>0</v>
      </c>
      <c r="E29" s="107">
        <f>SUMIF('L2_Scr'!$E$2:$E$377,Clubs!$B29,'L2_Scr'!O$2:O$377)</f>
        <v>0</v>
      </c>
      <c r="F29" s="91">
        <f>SUMIF('L1-Scr'!$E$2:$E$143,Clubs!$B29,'L1-Scr'!P$2:P$143)</f>
        <v>0</v>
      </c>
      <c r="G29" s="92">
        <f>SUMIF('L2_Scr'!$E$2:$E$377,Clubs!$B29,'L2_Scr'!P$2:P$377)</f>
        <v>0</v>
      </c>
      <c r="H29" s="95">
        <f>SUMIF('L1-Scr'!$E$2:$E$143,Clubs!$B29,'L1-Scr'!Q$2:Q$143)</f>
        <v>0</v>
      </c>
      <c r="I29" s="114">
        <f>SUMIF('L2_Scr'!$E$2:$E$377,Clubs!$B29,'L2_Scr'!Q$2:Q$377)</f>
        <v>0</v>
      </c>
      <c r="J29" s="118">
        <f>SUMIF('L1-Scr'!$E$2:$E$143,Clubs!$B29,'L1-Scr'!R$2:R$143)</f>
        <v>0</v>
      </c>
      <c r="K29" s="119">
        <f>SUMIF('L2_Scr'!$E$2:$E$377,Clubs!$B29,'L2_Scr'!R$2:R$377)</f>
        <v>0</v>
      </c>
      <c r="L29" s="95">
        <f>SUMIF('L1-Scr'!$E$2:$E$143,Clubs!$B29,'L1-Scr'!S$2:S$143)</f>
        <v>0</v>
      </c>
      <c r="M29" s="114">
        <f>SUMIF('L2_Scr'!$E$2:$E$377,Clubs!$B29,'L2_Scr'!S$2:S$377)</f>
        <v>0</v>
      </c>
      <c r="N29" s="91">
        <f>SUMIF('L1-Scr'!$E$2:$E$143,Clubs!$B29,'L1-Scr'!T$2:T$143)</f>
        <v>0</v>
      </c>
      <c r="O29" s="92">
        <f>SUMIF('L2_Scr'!$E$2:$E$377,Clubs!$B29,'L2_Scr'!T$2:T$377)</f>
        <v>0</v>
      </c>
      <c r="P29" s="95">
        <f>SUMIF('L1-Scr'!$E$2:$E$143,Clubs!$B29,'L1-Scr'!U$2:U$143)</f>
        <v>0</v>
      </c>
      <c r="Q29" s="114">
        <f>SUMIF('L2_Scr'!$E$2:$E$377,Clubs!$B29,'L2_Scr'!U$2:U$377)</f>
        <v>0</v>
      </c>
      <c r="R29" s="91">
        <f>SUMIF('L1-Scr'!$E$2:$E$143,Clubs!$B29,'L1-Scr'!V$2:V$143)</f>
        <v>0</v>
      </c>
      <c r="S29" s="92">
        <f>SUMIF('L2_Scr'!$E$2:$E$377,Clubs!$B29,'L2_Scr'!V$2:V$377)</f>
        <v>0</v>
      </c>
      <c r="T29" s="95">
        <f>SUMIF('L1-Scr'!$E$2:$E$143,Clubs!$B29,'L1-Scr'!W$2:W$143)</f>
        <v>0</v>
      </c>
      <c r="U29" s="114">
        <f>SUMIF('L2_Scr'!$E$2:$E$377,Clubs!$B29,'L2_Scr'!W$2:W$377)</f>
        <v>0</v>
      </c>
    </row>
    <row r="30" spans="1:21" ht="12.75" customHeight="1">
      <c r="A30" s="132"/>
      <c r="B30" s="133" t="s">
        <v>158</v>
      </c>
      <c r="C30" s="81">
        <f t="shared" si="0"/>
        <v>0</v>
      </c>
      <c r="D30" s="106">
        <f>SUMIF('L1-Scr'!$E$2:$E$143,Clubs!$B30,'L1-Scr'!O$2:O$143)</f>
        <v>0</v>
      </c>
      <c r="E30" s="107">
        <f>SUMIF('L2_Scr'!$E$2:$E$377,Clubs!$B30,'L2_Scr'!O$2:O$377)</f>
        <v>0</v>
      </c>
      <c r="F30" s="91">
        <f>SUMIF('L1-Scr'!$E$2:$E$143,Clubs!$B30,'L1-Scr'!P$2:P$143)</f>
        <v>0</v>
      </c>
      <c r="G30" s="92">
        <f>SUMIF('L2_Scr'!$E$2:$E$377,Clubs!$B30,'L2_Scr'!P$2:P$377)</f>
        <v>0</v>
      </c>
      <c r="H30" s="95">
        <f>SUMIF('L1-Scr'!$E$2:$E$143,Clubs!$B30,'L1-Scr'!Q$2:Q$143)</f>
        <v>0</v>
      </c>
      <c r="I30" s="114">
        <f>SUMIF('L2_Scr'!$E$2:$E$377,Clubs!$B30,'L2_Scr'!Q$2:Q$377)</f>
        <v>0</v>
      </c>
      <c r="J30" s="118">
        <f>SUMIF('L1-Scr'!$E$2:$E$143,Clubs!$B30,'L1-Scr'!R$2:R$143)</f>
        <v>0</v>
      </c>
      <c r="K30" s="119">
        <f>SUMIF('L2_Scr'!$E$2:$E$377,Clubs!$B30,'L2_Scr'!R$2:R$377)</f>
        <v>0</v>
      </c>
      <c r="L30" s="95">
        <f>SUMIF('L1-Scr'!$E$2:$E$143,Clubs!$B30,'L1-Scr'!S$2:S$143)</f>
        <v>0</v>
      </c>
      <c r="M30" s="114">
        <f>SUMIF('L2_Scr'!$E$2:$E$377,Clubs!$B30,'L2_Scr'!S$2:S$377)</f>
        <v>0</v>
      </c>
      <c r="N30" s="91">
        <f>SUMIF('L1-Scr'!$E$2:$E$143,Clubs!$B30,'L1-Scr'!T$2:T$143)</f>
        <v>0</v>
      </c>
      <c r="O30" s="92">
        <f>SUMIF('L2_Scr'!$E$2:$E$377,Clubs!$B30,'L2_Scr'!T$2:T$377)</f>
        <v>0</v>
      </c>
      <c r="P30" s="95">
        <f>SUMIF('L1-Scr'!$E$2:$E$143,Clubs!$B30,'L1-Scr'!U$2:U$143)</f>
        <v>0</v>
      </c>
      <c r="Q30" s="114">
        <f>SUMIF('L2_Scr'!$E$2:$E$377,Clubs!$B30,'L2_Scr'!U$2:U$377)</f>
        <v>0</v>
      </c>
      <c r="R30" s="91">
        <f>SUMIF('L1-Scr'!$E$2:$E$143,Clubs!$B30,'L1-Scr'!V$2:V$143)</f>
        <v>0</v>
      </c>
      <c r="S30" s="92">
        <f>SUMIF('L2_Scr'!$E$2:$E$377,Clubs!$B30,'L2_Scr'!V$2:V$377)</f>
        <v>0</v>
      </c>
      <c r="T30" s="95">
        <f>SUMIF('L1-Scr'!$E$2:$E$143,Clubs!$B30,'L1-Scr'!W$2:W$143)</f>
        <v>0</v>
      </c>
      <c r="U30" s="114">
        <f>SUMIF('L2_Scr'!$E$2:$E$377,Clubs!$B30,'L2_Scr'!W$2:W$377)</f>
        <v>0</v>
      </c>
    </row>
    <row r="31" spans="1:21" ht="12.75" customHeight="1">
      <c r="A31" s="132"/>
      <c r="B31" s="133" t="s">
        <v>150</v>
      </c>
      <c r="C31" s="81">
        <f t="shared" si="0"/>
        <v>0</v>
      </c>
      <c r="D31" s="106">
        <f>SUMIF('L1-Scr'!$E$2:$E$143,Clubs!$B31,'L1-Scr'!O$2:O$143)</f>
        <v>0</v>
      </c>
      <c r="E31" s="107">
        <f>SUMIF('L2_Scr'!$E$2:$E$377,Clubs!$B31,'L2_Scr'!O$2:O$377)</f>
        <v>0</v>
      </c>
      <c r="F31" s="91">
        <f>SUMIF('L1-Scr'!$E$2:$E$143,Clubs!$B31,'L1-Scr'!P$2:P$143)</f>
        <v>0</v>
      </c>
      <c r="G31" s="92">
        <f>SUMIF('L2_Scr'!$E$2:$E$377,Clubs!$B31,'L2_Scr'!P$2:P$377)</f>
        <v>0</v>
      </c>
      <c r="H31" s="95">
        <f>SUMIF('L1-Scr'!$E$2:$E$143,Clubs!$B31,'L1-Scr'!Q$2:Q$143)</f>
        <v>0</v>
      </c>
      <c r="I31" s="114">
        <f>SUMIF('L2_Scr'!$E$2:$E$377,Clubs!$B31,'L2_Scr'!Q$2:Q$377)</f>
        <v>0</v>
      </c>
      <c r="J31" s="118">
        <f>SUMIF('L1-Scr'!$E$2:$E$143,Clubs!$B31,'L1-Scr'!R$2:R$143)</f>
        <v>0</v>
      </c>
      <c r="K31" s="119">
        <f>SUMIF('L2_Scr'!$E$2:$E$377,Clubs!$B31,'L2_Scr'!R$2:R$377)</f>
        <v>0</v>
      </c>
      <c r="L31" s="95">
        <f>SUMIF('L1-Scr'!$E$2:$E$143,Clubs!$B31,'L1-Scr'!S$2:S$143)</f>
        <v>0</v>
      </c>
      <c r="M31" s="114">
        <f>SUMIF('L2_Scr'!$E$2:$E$377,Clubs!$B31,'L2_Scr'!S$2:S$377)</f>
        <v>0</v>
      </c>
      <c r="N31" s="91">
        <f>SUMIF('L1-Scr'!$E$2:$E$143,Clubs!$B31,'L1-Scr'!T$2:T$143)</f>
        <v>0</v>
      </c>
      <c r="O31" s="92">
        <f>SUMIF('L2_Scr'!$E$2:$E$377,Clubs!$B31,'L2_Scr'!T$2:T$377)</f>
        <v>0</v>
      </c>
      <c r="P31" s="95">
        <f>SUMIF('L1-Scr'!$E$2:$E$143,Clubs!$B31,'L1-Scr'!U$2:U$143)</f>
        <v>0</v>
      </c>
      <c r="Q31" s="114">
        <f>SUMIF('L2_Scr'!$E$2:$E$377,Clubs!$B31,'L2_Scr'!U$2:U$377)</f>
        <v>0</v>
      </c>
      <c r="R31" s="91">
        <f>SUMIF('L1-Scr'!$E$2:$E$143,Clubs!$B31,'L1-Scr'!V$2:V$143)</f>
        <v>0</v>
      </c>
      <c r="S31" s="92">
        <f>SUMIF('L2_Scr'!$E$2:$E$377,Clubs!$B31,'L2_Scr'!V$2:V$377)</f>
        <v>0</v>
      </c>
      <c r="T31" s="95">
        <f>SUMIF('L1-Scr'!$E$2:$E$143,Clubs!$B31,'L1-Scr'!W$2:W$143)</f>
        <v>0</v>
      </c>
      <c r="U31" s="114">
        <f>SUMIF('L2_Scr'!$E$2:$E$377,Clubs!$B31,'L2_Scr'!W$2:W$377)</f>
        <v>0</v>
      </c>
    </row>
    <row r="32" spans="1:21" ht="12.75" customHeight="1">
      <c r="A32" s="132"/>
      <c r="B32" s="145" t="s">
        <v>455</v>
      </c>
      <c r="C32" s="81">
        <f t="shared" si="0"/>
        <v>0</v>
      </c>
      <c r="D32" s="106">
        <f>SUMIF('L1-Scr'!$E$2:$E$143,Clubs!$B32,'L1-Scr'!O$2:O$143)</f>
        <v>0</v>
      </c>
      <c r="E32" s="107">
        <f>SUMIF('L2_Scr'!$E$2:$E$377,Clubs!$B32,'L2_Scr'!O$2:O$377)</f>
        <v>0</v>
      </c>
      <c r="F32" s="91">
        <f>SUMIF('L1-Scr'!$E$2:$E$143,Clubs!$B32,'L1-Scr'!P$2:P$143)</f>
        <v>0</v>
      </c>
      <c r="G32" s="92">
        <f>SUMIF('L2_Scr'!$E$2:$E$377,Clubs!$B32,'L2_Scr'!P$2:P$377)</f>
        <v>0</v>
      </c>
      <c r="H32" s="95">
        <f>SUMIF('L1-Scr'!$E$2:$E$143,Clubs!$B32,'L1-Scr'!Q$2:Q$143)</f>
        <v>0</v>
      </c>
      <c r="I32" s="114">
        <f>SUMIF('L2_Scr'!$E$2:$E$377,Clubs!$B32,'L2_Scr'!Q$2:Q$377)</f>
        <v>0</v>
      </c>
      <c r="J32" s="118">
        <f>SUMIF('L1-Scr'!$E$2:$E$143,Clubs!$B32,'L1-Scr'!R$2:R$143)</f>
        <v>0</v>
      </c>
      <c r="K32" s="119">
        <f>SUMIF('L2_Scr'!$E$2:$E$377,Clubs!$B32,'L2_Scr'!R$2:R$377)</f>
        <v>0</v>
      </c>
      <c r="L32" s="95">
        <f>SUMIF('L1-Scr'!$E$2:$E$143,Clubs!$B32,'L1-Scr'!S$2:S$143)</f>
        <v>0</v>
      </c>
      <c r="M32" s="114">
        <f>SUMIF('L2_Scr'!$E$2:$E$377,Clubs!$B32,'L2_Scr'!S$2:S$377)</f>
        <v>0</v>
      </c>
      <c r="N32" s="91">
        <f>SUMIF('L1-Scr'!$E$2:$E$143,Clubs!$B32,'L1-Scr'!T$2:T$143)</f>
        <v>0</v>
      </c>
      <c r="O32" s="92">
        <f>SUMIF('L2_Scr'!$E$2:$E$377,Clubs!$B32,'L2_Scr'!T$2:T$377)</f>
        <v>0</v>
      </c>
      <c r="P32" s="95">
        <f>SUMIF('L1-Scr'!$E$2:$E$143,Clubs!$B32,'L1-Scr'!U$2:U$143)</f>
        <v>0</v>
      </c>
      <c r="Q32" s="114">
        <f>SUMIF('L2_Scr'!$E$2:$E$377,Clubs!$B32,'L2_Scr'!U$2:U$377)</f>
        <v>0</v>
      </c>
      <c r="R32" s="91">
        <f>SUMIF('L1-Scr'!$E$2:$E$143,Clubs!$B32,'L1-Scr'!V$2:V$143)</f>
        <v>0</v>
      </c>
      <c r="S32" s="92">
        <f>SUMIF('L2_Scr'!$E$2:$E$377,Clubs!$B32,'L2_Scr'!V$2:V$377)</f>
        <v>0</v>
      </c>
      <c r="T32" s="95">
        <f>SUMIF('L1-Scr'!$E$2:$E$143,Clubs!$B32,'L1-Scr'!W$2:W$143)</f>
        <v>0</v>
      </c>
      <c r="U32" s="114">
        <f>SUMIF('L2_Scr'!$E$2:$E$377,Clubs!$B32,'L2_Scr'!W$2:W$377)</f>
        <v>0</v>
      </c>
    </row>
    <row r="33" spans="1:21" ht="12.75" customHeight="1">
      <c r="A33" s="132"/>
      <c r="B33" s="133" t="s">
        <v>11</v>
      </c>
      <c r="C33" s="81">
        <f t="shared" si="0"/>
        <v>0</v>
      </c>
      <c r="D33" s="106">
        <f>SUMIF('L1-Scr'!$E$2:$E$143,Clubs!$B33,'L1-Scr'!O$2:O$143)</f>
        <v>0</v>
      </c>
      <c r="E33" s="107">
        <f>SUMIF('L2_Scr'!$E$2:$E$377,Clubs!$B33,'L2_Scr'!O$2:O$377)</f>
        <v>0</v>
      </c>
      <c r="F33" s="91">
        <f>SUMIF('L1-Scr'!$E$2:$E$143,Clubs!$B33,'L1-Scr'!P$2:P$143)</f>
        <v>0</v>
      </c>
      <c r="G33" s="92">
        <f>SUMIF('L2_Scr'!$E$2:$E$377,Clubs!$B33,'L2_Scr'!P$2:P$377)</f>
        <v>0</v>
      </c>
      <c r="H33" s="95">
        <f>SUMIF('L1-Scr'!$E$2:$E$143,Clubs!$B33,'L1-Scr'!Q$2:Q$143)</f>
        <v>0</v>
      </c>
      <c r="I33" s="114">
        <f>SUMIF('L2_Scr'!$E$2:$E$377,Clubs!$B33,'L2_Scr'!Q$2:Q$377)</f>
        <v>0</v>
      </c>
      <c r="J33" s="118">
        <f>SUMIF('L1-Scr'!$E$2:$E$143,Clubs!$B33,'L1-Scr'!R$2:R$143)</f>
        <v>0</v>
      </c>
      <c r="K33" s="119">
        <f>SUMIF('L2_Scr'!$E$2:$E$377,Clubs!$B33,'L2_Scr'!R$2:R$377)</f>
        <v>0</v>
      </c>
      <c r="L33" s="95">
        <f>SUMIF('L1-Scr'!$E$2:$E$143,Clubs!$B33,'L1-Scr'!S$2:S$143)</f>
        <v>0</v>
      </c>
      <c r="M33" s="114">
        <f>SUMIF('L2_Scr'!$E$2:$E$377,Clubs!$B33,'L2_Scr'!S$2:S$377)</f>
        <v>0</v>
      </c>
      <c r="N33" s="91">
        <f>SUMIF('L1-Scr'!$E$2:$E$143,Clubs!$B33,'L1-Scr'!T$2:T$143)</f>
        <v>0</v>
      </c>
      <c r="O33" s="92">
        <f>SUMIF('L2_Scr'!$E$2:$E$377,Clubs!$B33,'L2_Scr'!T$2:T$377)</f>
        <v>0</v>
      </c>
      <c r="P33" s="95">
        <f>SUMIF('L1-Scr'!$E$2:$E$143,Clubs!$B33,'L1-Scr'!U$2:U$143)</f>
        <v>0</v>
      </c>
      <c r="Q33" s="114">
        <f>SUMIF('L2_Scr'!$E$2:$E$377,Clubs!$B33,'L2_Scr'!U$2:U$377)</f>
        <v>0</v>
      </c>
      <c r="R33" s="91">
        <f>SUMIF('L1-Scr'!$E$2:$E$143,Clubs!$B33,'L1-Scr'!V$2:V$143)</f>
        <v>0</v>
      </c>
      <c r="S33" s="92">
        <f>SUMIF('L2_Scr'!$E$2:$E$377,Clubs!$B33,'L2_Scr'!V$2:V$377)</f>
        <v>0</v>
      </c>
      <c r="T33" s="95">
        <f>SUMIF('L1-Scr'!$E$2:$E$143,Clubs!$B33,'L1-Scr'!W$2:W$143)</f>
        <v>0</v>
      </c>
      <c r="U33" s="114">
        <f>SUMIF('L2_Scr'!$E$2:$E$377,Clubs!$B33,'L2_Scr'!W$2:W$377)</f>
        <v>0</v>
      </c>
    </row>
    <row r="34" spans="1:21" ht="12.75" customHeight="1">
      <c r="A34" s="132"/>
      <c r="B34" s="145" t="s">
        <v>206</v>
      </c>
      <c r="C34" s="81">
        <f t="shared" si="0"/>
        <v>0</v>
      </c>
      <c r="D34" s="106">
        <f>SUMIF('L1-Scr'!$E$2:$E$143,Clubs!$B34,'L1-Scr'!O$2:O$143)</f>
        <v>0</v>
      </c>
      <c r="E34" s="107">
        <f>SUMIF('L2_Scr'!$E$2:$E$377,Clubs!$B34,'L2_Scr'!O$2:O$377)</f>
        <v>0</v>
      </c>
      <c r="F34" s="91">
        <f>SUMIF('L1-Scr'!$E$2:$E$143,Clubs!$B34,'L1-Scr'!P$2:P$143)</f>
        <v>0</v>
      </c>
      <c r="G34" s="92">
        <f>SUMIF('L2_Scr'!$E$2:$E$377,Clubs!$B34,'L2_Scr'!P$2:P$377)</f>
        <v>0</v>
      </c>
      <c r="H34" s="95">
        <f>SUMIF('L1-Scr'!$E$2:$E$143,Clubs!$B34,'L1-Scr'!Q$2:Q$143)</f>
        <v>0</v>
      </c>
      <c r="I34" s="114">
        <f>SUMIF('L2_Scr'!$E$2:$E$377,Clubs!$B34,'L2_Scr'!Q$2:Q$377)</f>
        <v>0</v>
      </c>
      <c r="J34" s="118">
        <f>SUMIF('L1-Scr'!$E$2:$E$143,Clubs!$B34,'L1-Scr'!R$2:R$143)</f>
        <v>0</v>
      </c>
      <c r="K34" s="119">
        <f>SUMIF('L2_Scr'!$E$2:$E$377,Clubs!$B34,'L2_Scr'!R$2:R$377)</f>
        <v>0</v>
      </c>
      <c r="L34" s="95">
        <f>SUMIF('L1-Scr'!$E$2:$E$143,Clubs!$B34,'L1-Scr'!S$2:S$143)</f>
        <v>0</v>
      </c>
      <c r="M34" s="114">
        <f>SUMIF('L2_Scr'!$E$2:$E$377,Clubs!$B34,'L2_Scr'!S$2:S$377)</f>
        <v>0</v>
      </c>
      <c r="N34" s="91">
        <f>SUMIF('L1-Scr'!$E$2:$E$143,Clubs!$B34,'L1-Scr'!T$2:T$143)</f>
        <v>0</v>
      </c>
      <c r="O34" s="92">
        <f>SUMIF('L2_Scr'!$E$2:$E$377,Clubs!$B34,'L2_Scr'!T$2:T$377)</f>
        <v>0</v>
      </c>
      <c r="P34" s="95">
        <f>SUMIF('L1-Scr'!$E$2:$E$143,Clubs!$B34,'L1-Scr'!U$2:U$143)</f>
        <v>0</v>
      </c>
      <c r="Q34" s="114">
        <f>SUMIF('L2_Scr'!$E$2:$E$377,Clubs!$B34,'L2_Scr'!U$2:U$377)</f>
        <v>0</v>
      </c>
      <c r="R34" s="91">
        <f>SUMIF('L1-Scr'!$E$2:$E$143,Clubs!$B34,'L1-Scr'!V$2:V$143)</f>
        <v>0</v>
      </c>
      <c r="S34" s="92">
        <f>SUMIF('L2_Scr'!$E$2:$E$377,Clubs!$B34,'L2_Scr'!V$2:V$377)</f>
        <v>0</v>
      </c>
      <c r="T34" s="95">
        <f>SUMIF('L1-Scr'!$E$2:$E$143,Clubs!$B34,'L1-Scr'!W$2:W$143)</f>
        <v>0</v>
      </c>
      <c r="U34" s="114">
        <f>SUMIF('L2_Scr'!$E$2:$E$377,Clubs!$B34,'L2_Scr'!W$2:W$377)</f>
        <v>0</v>
      </c>
    </row>
    <row r="35" spans="1:21" ht="12.75" customHeight="1">
      <c r="A35" s="132"/>
      <c r="B35" s="145" t="s">
        <v>566</v>
      </c>
      <c r="C35" s="81">
        <f t="shared" si="0"/>
        <v>0</v>
      </c>
      <c r="D35" s="106">
        <f>SUMIF('L1-Scr'!$E$2:$E$143,Clubs!$B35,'L1-Scr'!O$2:O$143)</f>
        <v>0</v>
      </c>
      <c r="E35" s="107">
        <f>SUMIF('L2_Scr'!$E$2:$E$377,Clubs!$B35,'L2_Scr'!O$2:O$377)</f>
        <v>0</v>
      </c>
      <c r="F35" s="91">
        <f>SUMIF('L1-Scr'!$E$2:$E$143,Clubs!$B35,'L1-Scr'!P$2:P$143)</f>
        <v>0</v>
      </c>
      <c r="G35" s="92">
        <f>SUMIF('L2_Scr'!$E$2:$E$377,Clubs!$B35,'L2_Scr'!P$2:P$377)</f>
        <v>0</v>
      </c>
      <c r="H35" s="95">
        <f>SUMIF('L1-Scr'!$E$2:$E$143,Clubs!$B35,'L1-Scr'!Q$2:Q$143)</f>
        <v>0</v>
      </c>
      <c r="I35" s="114">
        <f>SUMIF('L2_Scr'!$E$2:$E$377,Clubs!$B35,'L2_Scr'!Q$2:Q$377)</f>
        <v>0</v>
      </c>
      <c r="J35" s="118">
        <f>SUMIF('L1-Scr'!$E$2:$E$143,Clubs!$B35,'L1-Scr'!R$2:R$143)</f>
        <v>0</v>
      </c>
      <c r="K35" s="119">
        <f>SUMIF('L2_Scr'!$E$2:$E$377,Clubs!$B35,'L2_Scr'!R$2:R$377)</f>
        <v>0</v>
      </c>
      <c r="L35" s="95">
        <f>SUMIF('L1-Scr'!$E$2:$E$143,Clubs!$B35,'L1-Scr'!S$2:S$143)</f>
        <v>0</v>
      </c>
      <c r="M35" s="114">
        <f>SUMIF('L2_Scr'!$E$2:$E$377,Clubs!$B35,'L2_Scr'!S$2:S$377)</f>
        <v>0</v>
      </c>
      <c r="N35" s="91">
        <f>SUMIF('L1-Scr'!$E$2:$E$143,Clubs!$B35,'L1-Scr'!T$2:T$143)</f>
        <v>0</v>
      </c>
      <c r="O35" s="92">
        <f>SUMIF('L2_Scr'!$E$2:$E$377,Clubs!$B35,'L2_Scr'!T$2:T$377)</f>
        <v>0</v>
      </c>
      <c r="P35" s="95">
        <f>SUMIF('L1-Scr'!$E$2:$E$143,Clubs!$B35,'L1-Scr'!U$2:U$143)</f>
        <v>0</v>
      </c>
      <c r="Q35" s="114">
        <f>SUMIF('L2_Scr'!$E$2:$E$377,Clubs!$B35,'L2_Scr'!U$2:U$377)</f>
        <v>0</v>
      </c>
      <c r="R35" s="91">
        <f>SUMIF('L1-Scr'!$E$2:$E$143,Clubs!$B35,'L1-Scr'!V$2:V$143)</f>
        <v>0</v>
      </c>
      <c r="S35" s="92">
        <f>SUMIF('L2_Scr'!$E$2:$E$377,Clubs!$B35,'L2_Scr'!V$2:V$377)</f>
        <v>0</v>
      </c>
      <c r="T35" s="95">
        <f>SUMIF('L1-Scr'!$E$2:$E$143,Clubs!$B35,'L1-Scr'!W$2:W$143)</f>
        <v>0</v>
      </c>
      <c r="U35" s="114">
        <f>SUMIF('L2_Scr'!$E$2:$E$377,Clubs!$B35,'L2_Scr'!W$2:W$377)</f>
        <v>0</v>
      </c>
    </row>
    <row r="36" spans="1:21" ht="12.75" customHeight="1">
      <c r="A36" s="132"/>
      <c r="B36" s="133" t="s">
        <v>432</v>
      </c>
      <c r="C36" s="81">
        <f t="shared" si="0"/>
        <v>0</v>
      </c>
      <c r="D36" s="106">
        <f>SUMIF('L1-Scr'!$E$2:$E$143,Clubs!$B36,'L1-Scr'!O$2:O$143)</f>
        <v>0</v>
      </c>
      <c r="E36" s="107">
        <f>SUMIF('L2_Scr'!$E$2:$E$377,Clubs!$B36,'L2_Scr'!O$2:O$377)</f>
        <v>0</v>
      </c>
      <c r="F36" s="91">
        <f>SUMIF('L1-Scr'!$E$2:$E$143,Clubs!$B36,'L1-Scr'!P$2:P$143)</f>
        <v>0</v>
      </c>
      <c r="G36" s="92">
        <f>SUMIF('L2_Scr'!$E$2:$E$377,Clubs!$B36,'L2_Scr'!P$2:P$377)</f>
        <v>0</v>
      </c>
      <c r="H36" s="95">
        <f>SUMIF('L1-Scr'!$E$2:$E$143,Clubs!$B36,'L1-Scr'!Q$2:Q$143)</f>
        <v>0</v>
      </c>
      <c r="I36" s="114">
        <f>SUMIF('L2_Scr'!$E$2:$E$377,Clubs!$B36,'L2_Scr'!Q$2:Q$377)</f>
        <v>0</v>
      </c>
      <c r="J36" s="118">
        <f>SUMIF('L1-Scr'!$E$2:$E$143,Clubs!$B36,'L1-Scr'!R$2:R$143)</f>
        <v>0</v>
      </c>
      <c r="K36" s="119">
        <f>SUMIF('L2_Scr'!$E$2:$E$377,Clubs!$B36,'L2_Scr'!R$2:R$377)</f>
        <v>0</v>
      </c>
      <c r="L36" s="95">
        <f>SUMIF('L1-Scr'!$E$2:$E$143,Clubs!$B36,'L1-Scr'!S$2:S$143)</f>
        <v>0</v>
      </c>
      <c r="M36" s="114">
        <f>SUMIF('L2_Scr'!$E$2:$E$377,Clubs!$B36,'L2_Scr'!S$2:S$377)</f>
        <v>0</v>
      </c>
      <c r="N36" s="91">
        <f>SUMIF('L1-Scr'!$E$2:$E$143,Clubs!$B36,'L1-Scr'!T$2:T$143)</f>
        <v>0</v>
      </c>
      <c r="O36" s="92">
        <f>SUMIF('L2_Scr'!$E$2:$E$377,Clubs!$B36,'L2_Scr'!T$2:T$377)</f>
        <v>0</v>
      </c>
      <c r="P36" s="95">
        <f>SUMIF('L1-Scr'!$E$2:$E$143,Clubs!$B36,'L1-Scr'!U$2:U$143)</f>
        <v>0</v>
      </c>
      <c r="Q36" s="114">
        <f>SUMIF('L2_Scr'!$E$2:$E$377,Clubs!$B36,'L2_Scr'!U$2:U$377)</f>
        <v>0</v>
      </c>
      <c r="R36" s="91">
        <f>SUMIF('L1-Scr'!$E$2:$E$143,Clubs!$B36,'L1-Scr'!V$2:V$143)</f>
        <v>0</v>
      </c>
      <c r="S36" s="92">
        <f>SUMIF('L2_Scr'!$E$2:$E$377,Clubs!$B36,'L2_Scr'!V$2:V$377)</f>
        <v>0</v>
      </c>
      <c r="T36" s="95">
        <f>SUMIF('L1-Scr'!$E$2:$E$143,Clubs!$B36,'L1-Scr'!W$2:W$143)</f>
        <v>0</v>
      </c>
      <c r="U36" s="114">
        <f>SUMIF('L2_Scr'!$E$2:$E$377,Clubs!$B36,'L2_Scr'!W$2:W$377)</f>
        <v>0</v>
      </c>
    </row>
    <row r="37" spans="1:21" ht="12.75" customHeight="1">
      <c r="A37" s="132"/>
      <c r="B37" s="133" t="s">
        <v>196</v>
      </c>
      <c r="C37" s="81">
        <f t="shared" si="0"/>
        <v>0</v>
      </c>
      <c r="D37" s="106">
        <f>SUMIF('L1-Scr'!$E$2:$E$143,Clubs!$B37,'L1-Scr'!O$2:O$143)</f>
        <v>0</v>
      </c>
      <c r="E37" s="107">
        <f>SUMIF('L2_Scr'!$E$2:$E$377,Clubs!$B37,'L2_Scr'!O$2:O$377)</f>
        <v>0</v>
      </c>
      <c r="F37" s="91">
        <f>SUMIF('L1-Scr'!$E$2:$E$143,Clubs!$B37,'L1-Scr'!P$2:P$143)</f>
        <v>0</v>
      </c>
      <c r="G37" s="92">
        <f>SUMIF('L2_Scr'!$E$2:$E$377,Clubs!$B37,'L2_Scr'!P$2:P$377)</f>
        <v>0</v>
      </c>
      <c r="H37" s="95">
        <f>SUMIF('L1-Scr'!$E$2:$E$143,Clubs!$B37,'L1-Scr'!Q$2:Q$143)</f>
        <v>0</v>
      </c>
      <c r="I37" s="114">
        <f>SUMIF('L2_Scr'!$E$2:$E$377,Clubs!$B37,'L2_Scr'!Q$2:Q$377)</f>
        <v>0</v>
      </c>
      <c r="J37" s="118">
        <f>SUMIF('L1-Scr'!$E$2:$E$143,Clubs!$B37,'L1-Scr'!R$2:R$143)</f>
        <v>0</v>
      </c>
      <c r="K37" s="119">
        <f>SUMIF('L2_Scr'!$E$2:$E$377,Clubs!$B37,'L2_Scr'!R$2:R$377)</f>
        <v>0</v>
      </c>
      <c r="L37" s="95">
        <f>SUMIF('L1-Scr'!$E$2:$E$143,Clubs!$B37,'L1-Scr'!S$2:S$143)</f>
        <v>0</v>
      </c>
      <c r="M37" s="114">
        <f>SUMIF('L2_Scr'!$E$2:$E$377,Clubs!$B37,'L2_Scr'!S$2:S$377)</f>
        <v>0</v>
      </c>
      <c r="N37" s="91">
        <f>SUMIF('L1-Scr'!$E$2:$E$143,Clubs!$B37,'L1-Scr'!T$2:T$143)</f>
        <v>0</v>
      </c>
      <c r="O37" s="92">
        <f>SUMIF('L2_Scr'!$E$2:$E$377,Clubs!$B37,'L2_Scr'!T$2:T$377)</f>
        <v>0</v>
      </c>
      <c r="P37" s="95">
        <f>SUMIF('L1-Scr'!$E$2:$E$143,Clubs!$B37,'L1-Scr'!U$2:U$143)</f>
        <v>0</v>
      </c>
      <c r="Q37" s="114">
        <f>SUMIF('L2_Scr'!$E$2:$E$377,Clubs!$B37,'L2_Scr'!U$2:U$377)</f>
        <v>0</v>
      </c>
      <c r="R37" s="91">
        <f>SUMIF('L1-Scr'!$E$2:$E$143,Clubs!$B37,'L1-Scr'!V$2:V$143)</f>
        <v>0</v>
      </c>
      <c r="S37" s="92">
        <f>SUMIF('L2_Scr'!$E$2:$E$377,Clubs!$B37,'L2_Scr'!V$2:V$377)</f>
        <v>0</v>
      </c>
      <c r="T37" s="95">
        <f>SUMIF('L1-Scr'!$E$2:$E$143,Clubs!$B37,'L1-Scr'!W$2:W$143)</f>
        <v>0</v>
      </c>
      <c r="U37" s="114">
        <f>SUMIF('L2_Scr'!$E$2:$E$377,Clubs!$B37,'L2_Scr'!W$2:W$377)</f>
        <v>0</v>
      </c>
    </row>
    <row r="38" spans="1:21" ht="12.75" customHeight="1">
      <c r="A38" s="132"/>
      <c r="B38" s="133" t="s">
        <v>379</v>
      </c>
      <c r="C38" s="81">
        <f t="shared" si="0"/>
        <v>0</v>
      </c>
      <c r="D38" s="106">
        <f>SUMIF('L1-Scr'!$E$2:$E$143,Clubs!$B38,'L1-Scr'!O$2:O$143)</f>
        <v>0</v>
      </c>
      <c r="E38" s="107">
        <f>SUMIF('L2_Scr'!$E$2:$E$377,Clubs!$B38,'L2_Scr'!O$2:O$377)</f>
        <v>0</v>
      </c>
      <c r="F38" s="91">
        <f>SUMIF('L1-Scr'!$E$2:$E$143,Clubs!$B38,'L1-Scr'!P$2:P$143)</f>
        <v>0</v>
      </c>
      <c r="G38" s="92">
        <f>SUMIF('L2_Scr'!$E$2:$E$377,Clubs!$B38,'L2_Scr'!P$2:P$377)</f>
        <v>0</v>
      </c>
      <c r="H38" s="95">
        <f>SUMIF('L1-Scr'!$E$2:$E$143,Clubs!$B38,'L1-Scr'!Q$2:Q$143)</f>
        <v>0</v>
      </c>
      <c r="I38" s="114">
        <f>SUMIF('L2_Scr'!$E$2:$E$377,Clubs!$B38,'L2_Scr'!Q$2:Q$377)</f>
        <v>0</v>
      </c>
      <c r="J38" s="118">
        <f>SUMIF('L1-Scr'!$E$2:$E$143,Clubs!$B38,'L1-Scr'!R$2:R$143)</f>
        <v>0</v>
      </c>
      <c r="K38" s="119">
        <f>SUMIF('L2_Scr'!$E$2:$E$377,Clubs!$B38,'L2_Scr'!R$2:R$377)</f>
        <v>0</v>
      </c>
      <c r="L38" s="95">
        <f>SUMIF('L1-Scr'!$E$2:$E$143,Clubs!$B38,'L1-Scr'!S$2:S$143)</f>
        <v>0</v>
      </c>
      <c r="M38" s="114">
        <f>SUMIF('L2_Scr'!$E$2:$E$377,Clubs!$B38,'L2_Scr'!S$2:S$377)</f>
        <v>0</v>
      </c>
      <c r="N38" s="91">
        <f>SUMIF('L1-Scr'!$E$2:$E$143,Clubs!$B38,'L1-Scr'!T$2:T$143)</f>
        <v>0</v>
      </c>
      <c r="O38" s="92">
        <f>SUMIF('L2_Scr'!$E$2:$E$377,Clubs!$B38,'L2_Scr'!T$2:T$377)</f>
        <v>0</v>
      </c>
      <c r="P38" s="95">
        <f>SUMIF('L1-Scr'!$E$2:$E$143,Clubs!$B38,'L1-Scr'!U$2:U$143)</f>
        <v>0</v>
      </c>
      <c r="Q38" s="114">
        <f>SUMIF('L2_Scr'!$E$2:$E$377,Clubs!$B38,'L2_Scr'!U$2:U$377)</f>
        <v>0</v>
      </c>
      <c r="R38" s="91">
        <f>SUMIF('L1-Scr'!$E$2:$E$143,Clubs!$B38,'L1-Scr'!V$2:V$143)</f>
        <v>0</v>
      </c>
      <c r="S38" s="92">
        <f>SUMIF('L2_Scr'!$E$2:$E$377,Clubs!$B38,'L2_Scr'!V$2:V$377)</f>
        <v>0</v>
      </c>
      <c r="T38" s="95">
        <f>SUMIF('L1-Scr'!$E$2:$E$143,Clubs!$B38,'L1-Scr'!W$2:W$143)</f>
        <v>0</v>
      </c>
      <c r="U38" s="114">
        <f>SUMIF('L2_Scr'!$E$2:$E$377,Clubs!$B38,'L2_Scr'!W$2:W$377)</f>
        <v>0</v>
      </c>
    </row>
    <row r="39" spans="1:21" ht="12.75" customHeight="1">
      <c r="A39" s="132"/>
      <c r="B39" s="133" t="s">
        <v>353</v>
      </c>
      <c r="C39" s="81">
        <f t="shared" si="0"/>
        <v>0</v>
      </c>
      <c r="D39" s="106">
        <f>SUMIF('L1-Scr'!$E$2:$E$143,Clubs!$B39,'L1-Scr'!O$2:O$143)</f>
        <v>0</v>
      </c>
      <c r="E39" s="107">
        <f>SUMIF('L2_Scr'!$E$2:$E$377,Clubs!$B39,'L2_Scr'!O$2:O$377)</f>
        <v>0</v>
      </c>
      <c r="F39" s="91">
        <f>SUMIF('L1-Scr'!$E$2:$E$143,Clubs!$B39,'L1-Scr'!P$2:P$143)</f>
        <v>0</v>
      </c>
      <c r="G39" s="92">
        <f>SUMIF('L2_Scr'!$E$2:$E$377,Clubs!$B39,'L2_Scr'!P$2:P$377)</f>
        <v>0</v>
      </c>
      <c r="H39" s="95">
        <f>SUMIF('L1-Scr'!$E$2:$E$143,Clubs!$B39,'L1-Scr'!Q$2:Q$143)</f>
        <v>0</v>
      </c>
      <c r="I39" s="114">
        <f>SUMIF('L2_Scr'!$E$2:$E$377,Clubs!$B39,'L2_Scr'!Q$2:Q$377)</f>
        <v>0</v>
      </c>
      <c r="J39" s="118">
        <f>SUMIF('L1-Scr'!$E$2:$E$143,Clubs!$B39,'L1-Scr'!R$2:R$143)</f>
        <v>0</v>
      </c>
      <c r="K39" s="119">
        <f>SUMIF('L2_Scr'!$E$2:$E$377,Clubs!$B39,'L2_Scr'!R$2:R$377)</f>
        <v>0</v>
      </c>
      <c r="L39" s="95">
        <f>SUMIF('L1-Scr'!$E$2:$E$143,Clubs!$B39,'L1-Scr'!S$2:S$143)</f>
        <v>0</v>
      </c>
      <c r="M39" s="114">
        <f>SUMIF('L2_Scr'!$E$2:$E$377,Clubs!$B39,'L2_Scr'!S$2:S$377)</f>
        <v>0</v>
      </c>
      <c r="N39" s="91">
        <f>SUMIF('L1-Scr'!$E$2:$E$143,Clubs!$B39,'L1-Scr'!T$2:T$143)</f>
        <v>0</v>
      </c>
      <c r="O39" s="92">
        <f>SUMIF('L2_Scr'!$E$2:$E$377,Clubs!$B39,'L2_Scr'!T$2:T$377)</f>
        <v>0</v>
      </c>
      <c r="P39" s="95">
        <f>SUMIF('L1-Scr'!$E$2:$E$143,Clubs!$B39,'L1-Scr'!U$2:U$143)</f>
        <v>0</v>
      </c>
      <c r="Q39" s="114">
        <f>SUMIF('L2_Scr'!$E$2:$E$377,Clubs!$B39,'L2_Scr'!U$2:U$377)</f>
        <v>0</v>
      </c>
      <c r="R39" s="91">
        <f>SUMIF('L1-Scr'!$E$2:$E$143,Clubs!$B39,'L1-Scr'!V$2:V$143)</f>
        <v>0</v>
      </c>
      <c r="S39" s="92">
        <f>SUMIF('L2_Scr'!$E$2:$E$377,Clubs!$B39,'L2_Scr'!V$2:V$377)</f>
        <v>0</v>
      </c>
      <c r="T39" s="95">
        <f>SUMIF('L1-Scr'!$E$2:$E$143,Clubs!$B39,'L1-Scr'!W$2:W$143)</f>
        <v>0</v>
      </c>
      <c r="U39" s="114">
        <f>SUMIF('L2_Scr'!$E$2:$E$377,Clubs!$B39,'L2_Scr'!W$2:W$377)</f>
        <v>0</v>
      </c>
    </row>
    <row r="40" spans="1:21" ht="12.75" customHeight="1">
      <c r="A40" s="132"/>
      <c r="B40" s="145" t="s">
        <v>532</v>
      </c>
      <c r="C40" s="81">
        <f t="shared" si="0"/>
        <v>0</v>
      </c>
      <c r="D40" s="106">
        <f>SUMIF('L1-Scr'!$E$2:$E$143,Clubs!$B40,'L1-Scr'!O$2:O$143)</f>
        <v>0</v>
      </c>
      <c r="E40" s="107">
        <f>SUMIF('L2_Scr'!$E$2:$E$377,Clubs!$B40,'L2_Scr'!O$2:O$377)</f>
        <v>0</v>
      </c>
      <c r="F40" s="91">
        <f>SUMIF('L1-Scr'!$E$2:$E$143,Clubs!$B40,'L1-Scr'!P$2:P$143)</f>
        <v>0</v>
      </c>
      <c r="G40" s="92">
        <f>SUMIF('L2_Scr'!$E$2:$E$377,Clubs!$B40,'L2_Scr'!P$2:P$377)</f>
        <v>0</v>
      </c>
      <c r="H40" s="95">
        <f>SUMIF('L1-Scr'!$E$2:$E$143,Clubs!$B40,'L1-Scr'!Q$2:Q$143)</f>
        <v>0</v>
      </c>
      <c r="I40" s="114">
        <f>SUMIF('L2_Scr'!$E$2:$E$377,Clubs!$B40,'L2_Scr'!Q$2:Q$377)</f>
        <v>0</v>
      </c>
      <c r="J40" s="118">
        <f>SUMIF('L1-Scr'!$E$2:$E$143,Clubs!$B40,'L1-Scr'!R$2:R$143)</f>
        <v>0</v>
      </c>
      <c r="K40" s="119">
        <f>SUMIF('L2_Scr'!$E$2:$E$377,Clubs!$B40,'L2_Scr'!R$2:R$377)</f>
        <v>0</v>
      </c>
      <c r="L40" s="95">
        <f>SUMIF('L1-Scr'!$E$2:$E$143,Clubs!$B40,'L1-Scr'!S$2:S$143)</f>
        <v>0</v>
      </c>
      <c r="M40" s="114">
        <f>SUMIF('L2_Scr'!$E$2:$E$377,Clubs!$B40,'L2_Scr'!S$2:S$377)</f>
        <v>0</v>
      </c>
      <c r="N40" s="91">
        <f>SUMIF('L1-Scr'!$E$2:$E$143,Clubs!$B40,'L1-Scr'!T$2:T$143)</f>
        <v>0</v>
      </c>
      <c r="O40" s="92">
        <f>SUMIF('L2_Scr'!$E$2:$E$377,Clubs!$B40,'L2_Scr'!T$2:T$377)</f>
        <v>0</v>
      </c>
      <c r="P40" s="95">
        <f>SUMIF('L1-Scr'!$E$2:$E$143,Clubs!$B40,'L1-Scr'!U$2:U$143)</f>
        <v>0</v>
      </c>
      <c r="Q40" s="114">
        <f>SUMIF('L2_Scr'!$E$2:$E$377,Clubs!$B40,'L2_Scr'!U$2:U$377)</f>
        <v>0</v>
      </c>
      <c r="R40" s="91">
        <f>SUMIF('L1-Scr'!$E$2:$E$143,Clubs!$B40,'L1-Scr'!V$2:V$143)</f>
        <v>0</v>
      </c>
      <c r="S40" s="92">
        <f>SUMIF('L2_Scr'!$E$2:$E$377,Clubs!$B40,'L2_Scr'!V$2:V$377)</f>
        <v>0</v>
      </c>
      <c r="T40" s="95">
        <f>SUMIF('L1-Scr'!$E$2:$E$143,Clubs!$B40,'L1-Scr'!W$2:W$143)</f>
        <v>0</v>
      </c>
      <c r="U40" s="114">
        <f>SUMIF('L2_Scr'!$E$2:$E$377,Clubs!$B40,'L2_Scr'!W$2:W$377)</f>
        <v>0</v>
      </c>
    </row>
    <row r="41" spans="1:21" ht="12.75" customHeight="1">
      <c r="A41" s="132"/>
      <c r="B41" s="133" t="s">
        <v>74</v>
      </c>
      <c r="C41" s="81">
        <f t="shared" si="0"/>
        <v>0</v>
      </c>
      <c r="D41" s="106">
        <f>SUMIF('L1-Scr'!$E$2:$E$143,Clubs!$B41,'L1-Scr'!O$2:O$143)</f>
        <v>0</v>
      </c>
      <c r="E41" s="107">
        <f>SUMIF('L2_Scr'!$E$2:$E$377,Clubs!$B41,'L2_Scr'!O$2:O$377)</f>
        <v>0</v>
      </c>
      <c r="F41" s="91">
        <f>SUMIF('L1-Scr'!$E$2:$E$143,Clubs!$B41,'L1-Scr'!P$2:P$143)</f>
        <v>0</v>
      </c>
      <c r="G41" s="92">
        <f>SUMIF('L2_Scr'!$E$2:$E$377,Clubs!$B41,'L2_Scr'!P$2:P$377)</f>
        <v>0</v>
      </c>
      <c r="H41" s="95">
        <f>SUMIF('L1-Scr'!$E$2:$E$143,Clubs!$B41,'L1-Scr'!Q$2:Q$143)</f>
        <v>0</v>
      </c>
      <c r="I41" s="114">
        <f>SUMIF('L2_Scr'!$E$2:$E$377,Clubs!$B41,'L2_Scr'!Q$2:Q$377)</f>
        <v>0</v>
      </c>
      <c r="J41" s="118">
        <f>SUMIF('L1-Scr'!$E$2:$E$143,Clubs!$B41,'L1-Scr'!R$2:R$143)</f>
        <v>0</v>
      </c>
      <c r="K41" s="119">
        <f>SUMIF('L2_Scr'!$E$2:$E$377,Clubs!$B41,'L2_Scr'!R$2:R$377)</f>
        <v>0</v>
      </c>
      <c r="L41" s="95">
        <f>SUMIF('L1-Scr'!$E$2:$E$143,Clubs!$B41,'L1-Scr'!S$2:S$143)</f>
        <v>0</v>
      </c>
      <c r="M41" s="114">
        <f>SUMIF('L2_Scr'!$E$2:$E$377,Clubs!$B41,'L2_Scr'!S$2:S$377)</f>
        <v>0</v>
      </c>
      <c r="N41" s="91">
        <f>SUMIF('L1-Scr'!$E$2:$E$143,Clubs!$B41,'L1-Scr'!T$2:T$143)</f>
        <v>0</v>
      </c>
      <c r="O41" s="92">
        <f>SUMIF('L2_Scr'!$E$2:$E$377,Clubs!$B41,'L2_Scr'!T$2:T$377)</f>
        <v>0</v>
      </c>
      <c r="P41" s="95">
        <f>SUMIF('L1-Scr'!$E$2:$E$143,Clubs!$B41,'L1-Scr'!U$2:U$143)</f>
        <v>0</v>
      </c>
      <c r="Q41" s="114">
        <f>SUMIF('L2_Scr'!$E$2:$E$377,Clubs!$B41,'L2_Scr'!U$2:U$377)</f>
        <v>0</v>
      </c>
      <c r="R41" s="91">
        <f>SUMIF('L1-Scr'!$E$2:$E$143,Clubs!$B41,'L1-Scr'!V$2:V$143)</f>
        <v>0</v>
      </c>
      <c r="S41" s="92">
        <f>SUMIF('L2_Scr'!$E$2:$E$377,Clubs!$B41,'L2_Scr'!V$2:V$377)</f>
        <v>0</v>
      </c>
      <c r="T41" s="95">
        <f>SUMIF('L1-Scr'!$E$2:$E$143,Clubs!$B41,'L1-Scr'!W$2:W$143)</f>
        <v>0</v>
      </c>
      <c r="U41" s="114">
        <f>SUMIF('L2_Scr'!$E$2:$E$377,Clubs!$B41,'L2_Scr'!W$2:W$377)</f>
        <v>0</v>
      </c>
    </row>
    <row r="42" spans="1:21" ht="12.75" customHeight="1">
      <c r="A42" s="132"/>
      <c r="B42" s="133" t="s">
        <v>247</v>
      </c>
      <c r="C42" s="81">
        <f t="shared" si="0"/>
        <v>0</v>
      </c>
      <c r="D42" s="106">
        <f>SUMIF('L1-Scr'!$E$2:$E$143,Clubs!$B42,'L1-Scr'!O$2:O$143)</f>
        <v>0</v>
      </c>
      <c r="E42" s="107">
        <f>SUMIF('L2_Scr'!$E$2:$E$377,Clubs!$B42,'L2_Scr'!O$2:O$377)</f>
        <v>0</v>
      </c>
      <c r="F42" s="91">
        <f>SUMIF('L1-Scr'!$E$2:$E$143,Clubs!$B42,'L1-Scr'!P$2:P$143)</f>
        <v>0</v>
      </c>
      <c r="G42" s="92">
        <f>SUMIF('L2_Scr'!$E$2:$E$377,Clubs!$B42,'L2_Scr'!P$2:P$377)</f>
        <v>0</v>
      </c>
      <c r="H42" s="95">
        <f>SUMIF('L1-Scr'!$E$2:$E$143,Clubs!$B42,'L1-Scr'!Q$2:Q$143)</f>
        <v>0</v>
      </c>
      <c r="I42" s="114">
        <f>SUMIF('L2_Scr'!$E$2:$E$377,Clubs!$B42,'L2_Scr'!Q$2:Q$377)</f>
        <v>0</v>
      </c>
      <c r="J42" s="118">
        <f>SUMIF('L1-Scr'!$E$2:$E$143,Clubs!$B42,'L1-Scr'!R$2:R$143)</f>
        <v>0</v>
      </c>
      <c r="K42" s="119">
        <f>SUMIF('L2_Scr'!$E$2:$E$377,Clubs!$B42,'L2_Scr'!R$2:R$377)</f>
        <v>0</v>
      </c>
      <c r="L42" s="95">
        <f>SUMIF('L1-Scr'!$E$2:$E$143,Clubs!$B42,'L1-Scr'!S$2:S$143)</f>
        <v>0</v>
      </c>
      <c r="M42" s="114">
        <f>SUMIF('L2_Scr'!$E$2:$E$377,Clubs!$B42,'L2_Scr'!S$2:S$377)</f>
        <v>0</v>
      </c>
      <c r="N42" s="91">
        <f>SUMIF('L1-Scr'!$E$2:$E$143,Clubs!$B42,'L1-Scr'!T$2:T$143)</f>
        <v>0</v>
      </c>
      <c r="O42" s="92">
        <f>SUMIF('L2_Scr'!$E$2:$E$377,Clubs!$B42,'L2_Scr'!T$2:T$377)</f>
        <v>0</v>
      </c>
      <c r="P42" s="95">
        <f>SUMIF('L1-Scr'!$E$2:$E$143,Clubs!$B42,'L1-Scr'!U$2:U$143)</f>
        <v>0</v>
      </c>
      <c r="Q42" s="114">
        <f>SUMIF('L2_Scr'!$E$2:$E$377,Clubs!$B42,'L2_Scr'!U$2:U$377)</f>
        <v>0</v>
      </c>
      <c r="R42" s="91">
        <f>SUMIF('L1-Scr'!$E$2:$E$143,Clubs!$B42,'L1-Scr'!V$2:V$143)</f>
        <v>0</v>
      </c>
      <c r="S42" s="92">
        <f>SUMIF('L2_Scr'!$E$2:$E$377,Clubs!$B42,'L2_Scr'!V$2:V$377)</f>
        <v>0</v>
      </c>
      <c r="T42" s="95">
        <f>SUMIF('L1-Scr'!$E$2:$E$143,Clubs!$B42,'L1-Scr'!W$2:W$143)</f>
        <v>0</v>
      </c>
      <c r="U42" s="114">
        <f>SUMIF('L2_Scr'!$E$2:$E$377,Clubs!$B42,'L2_Scr'!W$2:W$377)</f>
        <v>0</v>
      </c>
    </row>
    <row r="43" spans="1:21" ht="12.75" customHeight="1">
      <c r="A43" s="132"/>
      <c r="B43" s="133" t="s">
        <v>380</v>
      </c>
      <c r="C43" s="81">
        <f t="shared" si="0"/>
        <v>0</v>
      </c>
      <c r="D43" s="106">
        <f>SUMIF('L1-Scr'!$E$2:$E$143,Clubs!$B43,'L1-Scr'!O$2:O$143)</f>
        <v>0</v>
      </c>
      <c r="E43" s="107">
        <f>SUMIF('L2_Scr'!$E$2:$E$377,Clubs!$B43,'L2_Scr'!O$2:O$377)</f>
        <v>0</v>
      </c>
      <c r="F43" s="91">
        <f>SUMIF('L1-Scr'!$E$2:$E$143,Clubs!$B43,'L1-Scr'!P$2:P$143)</f>
        <v>0</v>
      </c>
      <c r="G43" s="92">
        <f>SUMIF('L2_Scr'!$E$2:$E$377,Clubs!$B43,'L2_Scr'!P$2:P$377)</f>
        <v>0</v>
      </c>
      <c r="H43" s="95">
        <f>SUMIF('L1-Scr'!$E$2:$E$143,Clubs!$B43,'L1-Scr'!Q$2:Q$143)</f>
        <v>0</v>
      </c>
      <c r="I43" s="114">
        <f>SUMIF('L2_Scr'!$E$2:$E$377,Clubs!$B43,'L2_Scr'!Q$2:Q$377)</f>
        <v>0</v>
      </c>
      <c r="J43" s="118">
        <f>SUMIF('L1-Scr'!$E$2:$E$143,Clubs!$B43,'L1-Scr'!R$2:R$143)</f>
        <v>0</v>
      </c>
      <c r="K43" s="119">
        <f>SUMIF('L2_Scr'!$E$2:$E$377,Clubs!$B43,'L2_Scr'!R$2:R$377)</f>
        <v>0</v>
      </c>
      <c r="L43" s="95">
        <f>SUMIF('L1-Scr'!$E$2:$E$143,Clubs!$B43,'L1-Scr'!S$2:S$143)</f>
        <v>0</v>
      </c>
      <c r="M43" s="114">
        <f>SUMIF('L2_Scr'!$E$2:$E$377,Clubs!$B43,'L2_Scr'!S$2:S$377)</f>
        <v>0</v>
      </c>
      <c r="N43" s="91">
        <f>SUMIF('L1-Scr'!$E$2:$E$143,Clubs!$B43,'L1-Scr'!T$2:T$143)</f>
        <v>0</v>
      </c>
      <c r="O43" s="92">
        <f>SUMIF('L2_Scr'!$E$2:$E$377,Clubs!$B43,'L2_Scr'!T$2:T$377)</f>
        <v>0</v>
      </c>
      <c r="P43" s="95">
        <f>SUMIF('L1-Scr'!$E$2:$E$143,Clubs!$B43,'L1-Scr'!U$2:U$143)</f>
        <v>0</v>
      </c>
      <c r="Q43" s="114">
        <f>SUMIF('L2_Scr'!$E$2:$E$377,Clubs!$B43,'L2_Scr'!U$2:U$377)</f>
        <v>0</v>
      </c>
      <c r="R43" s="91">
        <f>SUMIF('L1-Scr'!$E$2:$E$143,Clubs!$B43,'L1-Scr'!V$2:V$143)</f>
        <v>0</v>
      </c>
      <c r="S43" s="92">
        <f>SUMIF('L2_Scr'!$E$2:$E$377,Clubs!$B43,'L2_Scr'!V$2:V$377)</f>
        <v>0</v>
      </c>
      <c r="T43" s="95">
        <f>SUMIF('L1-Scr'!$E$2:$E$143,Clubs!$B43,'L1-Scr'!W$2:W$143)</f>
        <v>0</v>
      </c>
      <c r="U43" s="114">
        <f>SUMIF('L2_Scr'!$E$2:$E$377,Clubs!$B43,'L2_Scr'!W$2:W$377)</f>
        <v>0</v>
      </c>
    </row>
    <row r="44" spans="1:21" ht="12.75" customHeight="1">
      <c r="A44" s="132"/>
      <c r="B44" s="152" t="s">
        <v>404</v>
      </c>
      <c r="C44" s="81">
        <f t="shared" si="0"/>
        <v>0</v>
      </c>
      <c r="D44" s="106">
        <f>SUMIF('L1-Scr'!$E$2:$E$143,Clubs!$B44,'L1-Scr'!O$2:O$143)</f>
        <v>0</v>
      </c>
      <c r="E44" s="107">
        <f>SUMIF('L2_Scr'!$E$2:$E$377,Clubs!$B44,'L2_Scr'!O$2:O$377)</f>
        <v>0</v>
      </c>
      <c r="F44" s="91">
        <f>SUMIF('L1-Scr'!$E$2:$E$143,Clubs!$B44,'L1-Scr'!P$2:P$143)</f>
        <v>0</v>
      </c>
      <c r="G44" s="92">
        <f>SUMIF('L2_Scr'!$E$2:$E$377,Clubs!$B44,'L2_Scr'!P$2:P$377)</f>
        <v>0</v>
      </c>
      <c r="H44" s="95">
        <f>SUMIF('L1-Scr'!$E$2:$E$143,Clubs!$B44,'L1-Scr'!Q$2:Q$143)</f>
        <v>0</v>
      </c>
      <c r="I44" s="114">
        <f>SUMIF('L2_Scr'!$E$2:$E$377,Clubs!$B44,'L2_Scr'!Q$2:Q$377)</f>
        <v>0</v>
      </c>
      <c r="J44" s="118">
        <f>SUMIF('L1-Scr'!$E$2:$E$143,Clubs!$B44,'L1-Scr'!R$2:R$143)</f>
        <v>0</v>
      </c>
      <c r="K44" s="119">
        <f>SUMIF('L2_Scr'!$E$2:$E$377,Clubs!$B44,'L2_Scr'!R$2:R$377)</f>
        <v>0</v>
      </c>
      <c r="L44" s="95">
        <f>SUMIF('L1-Scr'!$E$2:$E$143,Clubs!$B44,'L1-Scr'!S$2:S$143)</f>
        <v>0</v>
      </c>
      <c r="M44" s="114">
        <f>SUMIF('L2_Scr'!$E$2:$E$377,Clubs!$B44,'L2_Scr'!S$2:S$377)</f>
        <v>0</v>
      </c>
      <c r="N44" s="91">
        <f>SUMIF('L1-Scr'!$E$2:$E$143,Clubs!$B44,'L1-Scr'!T$2:T$143)</f>
        <v>0</v>
      </c>
      <c r="O44" s="92">
        <f>SUMIF('L2_Scr'!$E$2:$E$377,Clubs!$B44,'L2_Scr'!T$2:T$377)</f>
        <v>0</v>
      </c>
      <c r="P44" s="95">
        <f>SUMIF('L1-Scr'!$E$2:$E$143,Clubs!$B44,'L1-Scr'!U$2:U$143)</f>
        <v>0</v>
      </c>
      <c r="Q44" s="114">
        <f>SUMIF('L2_Scr'!$E$2:$E$377,Clubs!$B44,'L2_Scr'!U$2:U$377)</f>
        <v>0</v>
      </c>
      <c r="R44" s="91">
        <f>SUMIF('L1-Scr'!$E$2:$E$143,Clubs!$B44,'L1-Scr'!V$2:V$143)</f>
        <v>0</v>
      </c>
      <c r="S44" s="92">
        <f>SUMIF('L2_Scr'!$E$2:$E$377,Clubs!$B44,'L2_Scr'!V$2:V$377)</f>
        <v>0</v>
      </c>
      <c r="T44" s="95">
        <f>SUMIF('L1-Scr'!$E$2:$E$143,Clubs!$B44,'L1-Scr'!W$2:W$143)</f>
        <v>0</v>
      </c>
      <c r="U44" s="114">
        <f>SUMIF('L2_Scr'!$E$2:$E$377,Clubs!$B44,'L2_Scr'!W$2:W$377)</f>
        <v>0</v>
      </c>
    </row>
    <row r="45" spans="1:21" ht="12.75" customHeight="1" thickBot="1">
      <c r="A45" s="131"/>
      <c r="B45" s="148" t="s">
        <v>44</v>
      </c>
      <c r="C45" s="82">
        <f t="shared" si="0"/>
        <v>0</v>
      </c>
      <c r="D45" s="109">
        <f>SUMIF('L1-Scr'!$E$2:$E$143,Clubs!$B45,'L1-Scr'!O$2:O$143)</f>
        <v>0</v>
      </c>
      <c r="E45" s="110">
        <f>SUMIF('L2_Scr'!$E$2:$E$377,Clubs!$B45,'L2_Scr'!O$2:O$377)</f>
        <v>0</v>
      </c>
      <c r="F45" s="93">
        <f>SUMIF('L1-Scr'!$E$2:$E$143,Clubs!$B45,'L1-Scr'!P$2:P$143)</f>
        <v>0</v>
      </c>
      <c r="G45" s="94">
        <f>SUMIF('L2_Scr'!$E$2:$E$377,Clubs!$B45,'L2_Scr'!P$2:P$377)</f>
        <v>0</v>
      </c>
      <c r="H45" s="96">
        <f>SUMIF('L1-Scr'!$E$2:$E$143,Clubs!$B45,'L1-Scr'!Q$2:Q$143)</f>
        <v>0</v>
      </c>
      <c r="I45" s="115">
        <f>SUMIF('L2_Scr'!$E$2:$E$377,Clubs!$B45,'L2_Scr'!Q$2:Q$377)</f>
        <v>0</v>
      </c>
      <c r="J45" s="120">
        <f>SUMIF('L1-Scr'!$E$2:$E$143,Clubs!$B45,'L1-Scr'!R$2:R$143)</f>
        <v>0</v>
      </c>
      <c r="K45" s="121">
        <f>SUMIF('L2_Scr'!$E$2:$E$377,Clubs!$B45,'L2_Scr'!R$2:R$377)</f>
        <v>0</v>
      </c>
      <c r="L45" s="96">
        <f>SUMIF('L1-Scr'!$E$2:$E$143,Clubs!$B45,'L1-Scr'!S$2:S$143)</f>
        <v>0</v>
      </c>
      <c r="M45" s="115">
        <f>SUMIF('L2_Scr'!$E$2:$E$377,Clubs!$B45,'L2_Scr'!S$2:S$377)</f>
        <v>0</v>
      </c>
      <c r="N45" s="93">
        <f>SUMIF('L1-Scr'!$E$2:$E$143,Clubs!$B45,'L1-Scr'!T$2:T$143)</f>
        <v>0</v>
      </c>
      <c r="O45" s="94">
        <f>SUMIF('L2_Scr'!$E$2:$E$377,Clubs!$B45,'L2_Scr'!T$2:T$377)</f>
        <v>0</v>
      </c>
      <c r="P45" s="96">
        <f>SUMIF('L1-Scr'!$E$2:$E$143,Clubs!$B45,'L1-Scr'!U$2:U$143)</f>
        <v>0</v>
      </c>
      <c r="Q45" s="115">
        <f>SUMIF('L2_Scr'!$E$2:$E$377,Clubs!$B45,'L2_Scr'!U$2:U$377)</f>
        <v>0</v>
      </c>
      <c r="R45" s="93">
        <f>SUMIF('L1-Scr'!$E$2:$E$143,Clubs!$B45,'L1-Scr'!V$2:V$143)</f>
        <v>0</v>
      </c>
      <c r="S45" s="94">
        <f>SUMIF('L2_Scr'!$E$2:$E$377,Clubs!$B45,'L2_Scr'!V$2:V$377)</f>
        <v>0</v>
      </c>
      <c r="T45" s="96">
        <f>SUMIF('L1-Scr'!$E$2:$E$143,Clubs!$B45,'L1-Scr'!W$2:W$143)</f>
        <v>0</v>
      </c>
      <c r="U45" s="115">
        <f>SUMIF('L2_Scr'!$E$2:$E$377,Clubs!$B45,'L2_Scr'!W$2:W$377)</f>
        <v>0</v>
      </c>
    </row>
    <row r="46" spans="1:21" ht="12.75">
      <c r="A46" s="14"/>
      <c r="B46" s="14"/>
      <c r="C46" s="66">
        <f aca="true" t="shared" si="1" ref="C46:O46">SUM(C2:C45)</f>
        <v>1640</v>
      </c>
      <c r="D46" s="15">
        <f t="shared" si="1"/>
        <v>136</v>
      </c>
      <c r="E46" s="15">
        <f t="shared" si="1"/>
        <v>131</v>
      </c>
      <c r="F46" s="15">
        <f t="shared" si="1"/>
        <v>95</v>
      </c>
      <c r="G46" s="15">
        <f t="shared" si="1"/>
        <v>114</v>
      </c>
      <c r="H46" s="15">
        <f t="shared" si="1"/>
        <v>132</v>
      </c>
      <c r="I46" s="15">
        <f t="shared" si="1"/>
        <v>156</v>
      </c>
      <c r="J46" s="15">
        <f t="shared" si="1"/>
        <v>141</v>
      </c>
      <c r="K46" s="15">
        <f t="shared" si="1"/>
        <v>171</v>
      </c>
      <c r="L46" s="15">
        <f t="shared" si="1"/>
        <v>155</v>
      </c>
      <c r="M46" s="15">
        <f t="shared" si="1"/>
        <v>131</v>
      </c>
      <c r="N46" s="15">
        <f t="shared" si="1"/>
        <v>137</v>
      </c>
      <c r="O46" s="15">
        <f t="shared" si="1"/>
        <v>141</v>
      </c>
      <c r="P46" s="15">
        <f aca="true" t="shared" si="2" ref="P46:U46">SUM(P2:P45)</f>
        <v>0</v>
      </c>
      <c r="Q46" s="15">
        <f t="shared" si="2"/>
        <v>0</v>
      </c>
      <c r="R46" s="15">
        <f t="shared" si="2"/>
        <v>0</v>
      </c>
      <c r="S46" s="15">
        <f t="shared" si="2"/>
        <v>0</v>
      </c>
      <c r="T46" s="15">
        <f t="shared" si="2"/>
        <v>0</v>
      </c>
      <c r="U46" s="15">
        <f t="shared" si="2"/>
        <v>0</v>
      </c>
    </row>
  </sheetData>
  <sheetProtection/>
  <printOptions horizontalCentered="1" verticalCentered="1"/>
  <pageMargins left="0" right="0" top="0" bottom="0" header="0.5118110236220472" footer="0.5118110236220472"/>
  <pageSetup horizontalDpi="300" verticalDpi="300" orientation="landscape" paperSize="9" scale="90" r:id="rId1"/>
  <headerFooter alignWithMargins="0">
    <oddFooter>&amp;RCopyright &amp;"Arial,Gras"www.alhoa.asso.fr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C116" sqref="C116"/>
    </sheetView>
  </sheetViews>
  <sheetFormatPr defaultColWidth="11.421875" defaultRowHeight="12.75"/>
  <cols>
    <col min="2" max="2" width="11.421875" style="4" customWidth="1"/>
  </cols>
  <sheetData>
    <row r="1" spans="1:4" ht="12.75">
      <c r="A1" t="s">
        <v>56</v>
      </c>
      <c r="B1" s="4" t="s">
        <v>57</v>
      </c>
      <c r="C1" t="s">
        <v>502</v>
      </c>
      <c r="D1">
        <v>6</v>
      </c>
    </row>
    <row r="2" spans="1:2" ht="12.75">
      <c r="A2" s="5">
        <v>1</v>
      </c>
      <c r="B2" s="4">
        <v>20</v>
      </c>
    </row>
    <row r="3" spans="1:2" ht="12.75">
      <c r="A3" s="5">
        <v>2</v>
      </c>
      <c r="B3" s="4">
        <v>17</v>
      </c>
    </row>
    <row r="4" spans="1:2" ht="12.75">
      <c r="A4" s="5">
        <v>3</v>
      </c>
      <c r="B4" s="4">
        <v>15</v>
      </c>
    </row>
    <row r="5" spans="1:2" ht="12.75">
      <c r="A5" s="5">
        <v>4</v>
      </c>
      <c r="B5" s="4">
        <v>13</v>
      </c>
    </row>
    <row r="6" spans="1:2" ht="12.75">
      <c r="A6" s="5">
        <v>5</v>
      </c>
      <c r="B6" s="4">
        <v>11</v>
      </c>
    </row>
    <row r="7" spans="1:2" ht="12.75">
      <c r="A7" s="5">
        <v>6</v>
      </c>
      <c r="B7" s="4">
        <v>10</v>
      </c>
    </row>
    <row r="8" spans="1:2" ht="12.75">
      <c r="A8" s="5">
        <v>7</v>
      </c>
      <c r="B8" s="4">
        <v>9</v>
      </c>
    </row>
    <row r="9" spans="1:2" ht="12.75">
      <c r="A9" s="5">
        <v>8</v>
      </c>
      <c r="B9" s="4">
        <v>8</v>
      </c>
    </row>
    <row r="10" spans="1:2" ht="12.75">
      <c r="A10" s="5">
        <v>9</v>
      </c>
      <c r="B10" s="4">
        <v>7</v>
      </c>
    </row>
    <row r="11" spans="1:2" ht="12.75">
      <c r="A11" s="5">
        <v>10</v>
      </c>
      <c r="B11" s="4">
        <v>6</v>
      </c>
    </row>
    <row r="12" spans="1:2" ht="12.75">
      <c r="A12" s="5">
        <v>11</v>
      </c>
      <c r="B12" s="4">
        <v>5</v>
      </c>
    </row>
    <row r="13" spans="1:2" ht="12.75">
      <c r="A13" s="5">
        <v>12</v>
      </c>
      <c r="B13" s="4">
        <v>4</v>
      </c>
    </row>
    <row r="14" spans="1:2" ht="12.75">
      <c r="A14" s="5">
        <v>13</v>
      </c>
      <c r="B14" s="4">
        <v>3</v>
      </c>
    </row>
    <row r="15" spans="1:2" ht="12.75">
      <c r="A15" s="5">
        <v>14</v>
      </c>
      <c r="B15" s="4">
        <v>2</v>
      </c>
    </row>
    <row r="16" spans="1:2" ht="12.75">
      <c r="A16" s="5">
        <v>15</v>
      </c>
      <c r="B16" s="4">
        <v>1</v>
      </c>
    </row>
    <row r="17" spans="1:2" ht="12.75">
      <c r="A17" s="5">
        <v>16</v>
      </c>
      <c r="B17" s="4">
        <v>1</v>
      </c>
    </row>
    <row r="18" spans="1:2" ht="12.75">
      <c r="A18" s="5">
        <v>17</v>
      </c>
      <c r="B18" s="4">
        <v>1</v>
      </c>
    </row>
    <row r="19" spans="1:2" ht="12.75">
      <c r="A19" s="5">
        <v>18</v>
      </c>
      <c r="B19" s="4">
        <v>1</v>
      </c>
    </row>
    <row r="20" spans="1:2" ht="12.75">
      <c r="A20" s="5">
        <v>19</v>
      </c>
      <c r="B20" s="4">
        <v>1</v>
      </c>
    </row>
    <row r="21" spans="1:2" ht="12.75">
      <c r="A21" s="5">
        <v>20</v>
      </c>
      <c r="B21" s="4">
        <v>1</v>
      </c>
    </row>
    <row r="22" spans="1:2" ht="12.75">
      <c r="A22" s="5">
        <v>21</v>
      </c>
      <c r="B22" s="4">
        <v>1</v>
      </c>
    </row>
    <row r="23" spans="1:2" ht="12.75">
      <c r="A23" s="5">
        <v>22</v>
      </c>
      <c r="B23" s="4">
        <v>1</v>
      </c>
    </row>
    <row r="24" spans="1:2" ht="12.75">
      <c r="A24" s="5">
        <v>23</v>
      </c>
      <c r="B24" s="4">
        <v>1</v>
      </c>
    </row>
    <row r="25" spans="1:2" ht="12.75">
      <c r="A25" s="5">
        <v>24</v>
      </c>
      <c r="B25" s="4">
        <v>1</v>
      </c>
    </row>
    <row r="26" spans="1:2" ht="12.75">
      <c r="A26" s="5">
        <v>25</v>
      </c>
      <c r="B26" s="4">
        <v>1</v>
      </c>
    </row>
    <row r="27" spans="1:2" ht="12.75">
      <c r="A27" s="5">
        <v>26</v>
      </c>
      <c r="B27" s="4">
        <v>1</v>
      </c>
    </row>
    <row r="28" spans="1:2" ht="12.75">
      <c r="A28" s="5">
        <v>27</v>
      </c>
      <c r="B28" s="4">
        <v>1</v>
      </c>
    </row>
    <row r="29" spans="1:2" ht="12.75">
      <c r="A29" s="5">
        <v>28</v>
      </c>
      <c r="B29" s="4">
        <v>1</v>
      </c>
    </row>
    <row r="30" spans="1:2" ht="12.75">
      <c r="A30" s="5">
        <v>29</v>
      </c>
      <c r="B30" s="4">
        <v>1</v>
      </c>
    </row>
    <row r="31" spans="1:2" ht="12.75">
      <c r="A31" s="5">
        <v>30</v>
      </c>
      <c r="B31" s="4">
        <v>1</v>
      </c>
    </row>
    <row r="32" spans="1:2" ht="12.75">
      <c r="A32" s="5">
        <v>31</v>
      </c>
      <c r="B32" s="4">
        <v>1</v>
      </c>
    </row>
    <row r="33" spans="1:2" ht="12.75">
      <c r="A33" s="5">
        <v>32</v>
      </c>
      <c r="B33" s="4">
        <v>1</v>
      </c>
    </row>
    <row r="34" spans="1:2" ht="12.75">
      <c r="A34" s="5">
        <v>33</v>
      </c>
      <c r="B34" s="4">
        <v>1</v>
      </c>
    </row>
    <row r="35" spans="1:2" ht="12.75">
      <c r="A35" s="5">
        <v>34</v>
      </c>
      <c r="B35" s="4">
        <v>1</v>
      </c>
    </row>
    <row r="36" spans="1:2" ht="12.75">
      <c r="A36" s="5">
        <v>35</v>
      </c>
      <c r="B36" s="4">
        <v>1</v>
      </c>
    </row>
    <row r="37" spans="1:2" ht="12.75">
      <c r="A37" s="5">
        <v>36</v>
      </c>
      <c r="B37" s="4">
        <v>1</v>
      </c>
    </row>
    <row r="38" spans="1:2" ht="12.75">
      <c r="A38" s="5">
        <v>37</v>
      </c>
      <c r="B38" s="4">
        <v>1</v>
      </c>
    </row>
    <row r="39" spans="1:2" ht="12.75">
      <c r="A39" s="5">
        <v>38</v>
      </c>
      <c r="B39" s="4">
        <v>1</v>
      </c>
    </row>
    <row r="40" spans="1:2" ht="12.75">
      <c r="A40" s="5">
        <v>39</v>
      </c>
      <c r="B40" s="4">
        <v>1</v>
      </c>
    </row>
    <row r="41" spans="1:2" ht="12.75">
      <c r="A41" s="5">
        <v>40</v>
      </c>
      <c r="B41" s="4">
        <v>1</v>
      </c>
    </row>
    <row r="42" spans="1:2" ht="12.75">
      <c r="A42" s="5">
        <v>41</v>
      </c>
      <c r="B42" s="4">
        <v>1</v>
      </c>
    </row>
    <row r="43" spans="1:2" ht="12.75">
      <c r="A43" s="5">
        <v>42</v>
      </c>
      <c r="B43" s="4">
        <v>1</v>
      </c>
    </row>
    <row r="44" spans="1:2" ht="12.75">
      <c r="A44" s="5">
        <v>43</v>
      </c>
      <c r="B44" s="4">
        <v>1</v>
      </c>
    </row>
    <row r="45" spans="1:2" ht="12.75">
      <c r="A45" s="5">
        <v>44</v>
      </c>
      <c r="B45" s="4">
        <v>1</v>
      </c>
    </row>
    <row r="46" spans="1:2" ht="12.75">
      <c r="A46" s="5">
        <v>45</v>
      </c>
      <c r="B46" s="4">
        <v>1</v>
      </c>
    </row>
    <row r="47" spans="1:2" ht="12.75">
      <c r="A47" s="5">
        <v>46</v>
      </c>
      <c r="B47" s="4">
        <v>1</v>
      </c>
    </row>
    <row r="48" spans="1:2" ht="12.75">
      <c r="A48" s="5">
        <v>47</v>
      </c>
      <c r="B48" s="4">
        <v>1</v>
      </c>
    </row>
    <row r="49" spans="1:2" ht="12.75">
      <c r="A49" s="5">
        <v>48</v>
      </c>
      <c r="B49" s="4">
        <v>1</v>
      </c>
    </row>
    <row r="50" spans="1:2" ht="12.75">
      <c r="A50" s="5">
        <v>49</v>
      </c>
      <c r="B50" s="4">
        <v>1</v>
      </c>
    </row>
    <row r="51" spans="1:2" ht="12.75">
      <c r="A51" s="5">
        <v>50</v>
      </c>
      <c r="B51" s="4">
        <v>1</v>
      </c>
    </row>
    <row r="52" spans="1:2" ht="12.75">
      <c r="A52" s="5">
        <v>51</v>
      </c>
      <c r="B52" s="4">
        <v>1</v>
      </c>
    </row>
    <row r="53" spans="1:2" ht="12.75">
      <c r="A53" s="5">
        <v>52</v>
      </c>
      <c r="B53" s="4">
        <v>1</v>
      </c>
    </row>
    <row r="54" spans="1:2" ht="12.75">
      <c r="A54" s="5">
        <v>53</v>
      </c>
      <c r="B54" s="4">
        <v>1</v>
      </c>
    </row>
    <row r="55" spans="1:2" ht="12.75">
      <c r="A55" s="5">
        <v>54</v>
      </c>
      <c r="B55" s="4">
        <v>1</v>
      </c>
    </row>
    <row r="56" spans="1:2" ht="12.75">
      <c r="A56" s="5">
        <v>55</v>
      </c>
      <c r="B56" s="4">
        <v>1</v>
      </c>
    </row>
    <row r="57" spans="1:2" ht="12.75">
      <c r="A57" s="5">
        <v>56</v>
      </c>
      <c r="B57" s="4">
        <v>1</v>
      </c>
    </row>
    <row r="58" spans="1:2" ht="12.75">
      <c r="A58" s="5">
        <v>57</v>
      </c>
      <c r="B58" s="4">
        <v>1</v>
      </c>
    </row>
    <row r="59" spans="1:2" ht="12.75">
      <c r="A59" s="5">
        <v>58</v>
      </c>
      <c r="B59" s="4">
        <v>1</v>
      </c>
    </row>
    <row r="60" spans="1:2" ht="12.75">
      <c r="A60" s="5">
        <v>59</v>
      </c>
      <c r="B60" s="4">
        <v>1</v>
      </c>
    </row>
    <row r="61" spans="1:2" ht="12.75">
      <c r="A61" s="5">
        <v>60</v>
      </c>
      <c r="B61" s="4">
        <v>1</v>
      </c>
    </row>
    <row r="62" spans="1:2" ht="12.75">
      <c r="A62" s="5">
        <v>61</v>
      </c>
      <c r="B62" s="4">
        <v>1</v>
      </c>
    </row>
    <row r="63" spans="1:2" ht="12.75">
      <c r="A63" s="5">
        <v>62</v>
      </c>
      <c r="B63" s="4">
        <v>1</v>
      </c>
    </row>
    <row r="64" spans="1:2" ht="12.75">
      <c r="A64" s="5">
        <v>63</v>
      </c>
      <c r="B64" s="4">
        <v>1</v>
      </c>
    </row>
    <row r="65" spans="1:2" ht="12.75">
      <c r="A65" s="5">
        <v>64</v>
      </c>
      <c r="B65" s="4">
        <v>1</v>
      </c>
    </row>
    <row r="66" spans="1:2" ht="12.75">
      <c r="A66" s="5">
        <v>65</v>
      </c>
      <c r="B66" s="4">
        <v>1</v>
      </c>
    </row>
    <row r="67" spans="1:2" ht="12.75">
      <c r="A67" s="5">
        <v>66</v>
      </c>
      <c r="B67" s="4">
        <v>1</v>
      </c>
    </row>
    <row r="68" spans="1:2" ht="12.75">
      <c r="A68" s="5">
        <v>67</v>
      </c>
      <c r="B68" s="4">
        <v>1</v>
      </c>
    </row>
    <row r="69" spans="1:2" ht="12.75">
      <c r="A69" s="5">
        <v>68</v>
      </c>
      <c r="B69" s="4">
        <v>1</v>
      </c>
    </row>
    <row r="70" spans="1:2" ht="12.75">
      <c r="A70" s="5">
        <v>69</v>
      </c>
      <c r="B70" s="4">
        <v>1</v>
      </c>
    </row>
    <row r="71" spans="1:2" ht="12.75">
      <c r="A71" s="5">
        <v>70</v>
      </c>
      <c r="B71" s="4">
        <v>1</v>
      </c>
    </row>
    <row r="72" spans="1:2" ht="12.75">
      <c r="A72" s="5">
        <v>71</v>
      </c>
      <c r="B72" s="4">
        <v>1</v>
      </c>
    </row>
    <row r="73" spans="1:2" ht="12.75">
      <c r="A73" s="5">
        <v>72</v>
      </c>
      <c r="B73" s="4">
        <v>1</v>
      </c>
    </row>
    <row r="74" spans="1:2" ht="12.75">
      <c r="A74" s="5">
        <v>73</v>
      </c>
      <c r="B74" s="4">
        <v>1</v>
      </c>
    </row>
    <row r="75" spans="1:2" ht="12.75">
      <c r="A75" s="5">
        <v>74</v>
      </c>
      <c r="B75" s="4">
        <v>1</v>
      </c>
    </row>
    <row r="76" spans="1:2" ht="12.75">
      <c r="A76" s="5">
        <v>75</v>
      </c>
      <c r="B76" s="4">
        <v>1</v>
      </c>
    </row>
    <row r="77" spans="1:2" ht="12.75">
      <c r="A77" s="5">
        <v>76</v>
      </c>
      <c r="B77" s="4">
        <v>1</v>
      </c>
    </row>
    <row r="78" spans="1:2" ht="12.75">
      <c r="A78" s="5">
        <v>77</v>
      </c>
      <c r="B78" s="4">
        <v>1</v>
      </c>
    </row>
    <row r="79" spans="1:2" ht="12.75">
      <c r="A79" s="5">
        <v>78</v>
      </c>
      <c r="B79" s="4">
        <v>1</v>
      </c>
    </row>
    <row r="80" spans="1:2" ht="12.75">
      <c r="A80" s="5">
        <v>79</v>
      </c>
      <c r="B80" s="4">
        <v>1</v>
      </c>
    </row>
    <row r="81" spans="1:2" ht="12.75">
      <c r="A81" s="5">
        <v>80</v>
      </c>
      <c r="B81" s="4">
        <v>1</v>
      </c>
    </row>
    <row r="82" spans="1:2" ht="12.75">
      <c r="A82" s="5">
        <v>81</v>
      </c>
      <c r="B82" s="4">
        <v>1</v>
      </c>
    </row>
    <row r="83" spans="1:2" ht="12.75">
      <c r="A83" s="5">
        <v>82</v>
      </c>
      <c r="B83" s="4">
        <v>1</v>
      </c>
    </row>
    <row r="84" spans="1:2" ht="12.75">
      <c r="A84" s="5">
        <v>83</v>
      </c>
      <c r="B84" s="4">
        <v>1</v>
      </c>
    </row>
    <row r="85" spans="1:2" ht="12.75">
      <c r="A85" s="5">
        <v>84</v>
      </c>
      <c r="B85" s="4">
        <v>1</v>
      </c>
    </row>
    <row r="86" spans="1:2" ht="12.75">
      <c r="A86" s="5">
        <v>85</v>
      </c>
      <c r="B86" s="4">
        <v>1</v>
      </c>
    </row>
    <row r="87" spans="1:2" ht="12.75">
      <c r="A87" s="5">
        <v>86</v>
      </c>
      <c r="B87" s="4">
        <v>1</v>
      </c>
    </row>
    <row r="88" spans="1:2" ht="12.75">
      <c r="A88" s="5">
        <v>87</v>
      </c>
      <c r="B88" s="4">
        <v>1</v>
      </c>
    </row>
    <row r="89" spans="1:2" ht="12.75">
      <c r="A89" s="5">
        <v>88</v>
      </c>
      <c r="B89" s="4">
        <v>1</v>
      </c>
    </row>
    <row r="90" spans="1:2" ht="12.75">
      <c r="A90" s="5">
        <v>89</v>
      </c>
      <c r="B90" s="4">
        <v>1</v>
      </c>
    </row>
    <row r="91" spans="1:2" ht="12.75">
      <c r="A91" s="5">
        <v>90</v>
      </c>
      <c r="B91" s="4">
        <v>1</v>
      </c>
    </row>
    <row r="92" spans="1:2" ht="12.75">
      <c r="A92" s="5">
        <v>91</v>
      </c>
      <c r="B92" s="4">
        <v>1</v>
      </c>
    </row>
    <row r="93" spans="1:2" ht="12.75">
      <c r="A93" s="5">
        <v>92</v>
      </c>
      <c r="B93" s="4">
        <v>1</v>
      </c>
    </row>
    <row r="94" spans="1:2" ht="12.75">
      <c r="A94" s="5">
        <v>93</v>
      </c>
      <c r="B94" s="4">
        <v>1</v>
      </c>
    </row>
    <row r="95" spans="1:2" ht="12.75">
      <c r="A95" s="5">
        <v>94</v>
      </c>
      <c r="B95" s="4">
        <v>1</v>
      </c>
    </row>
    <row r="96" spans="1:2" ht="12.75">
      <c r="A96" s="5">
        <v>95</v>
      </c>
      <c r="B96" s="4">
        <v>1</v>
      </c>
    </row>
    <row r="97" spans="1:2" ht="12.75">
      <c r="A97" s="5">
        <v>96</v>
      </c>
      <c r="B97" s="4">
        <v>1</v>
      </c>
    </row>
    <row r="98" spans="1:2" ht="12.75">
      <c r="A98" s="5">
        <v>97</v>
      </c>
      <c r="B98" s="4">
        <v>1</v>
      </c>
    </row>
    <row r="99" spans="1:2" ht="12.75">
      <c r="A99" s="5">
        <v>98</v>
      </c>
      <c r="B99" s="4">
        <v>1</v>
      </c>
    </row>
    <row r="100" spans="1:2" ht="12.75">
      <c r="A100" s="5">
        <v>99</v>
      </c>
      <c r="B100" s="4">
        <v>1</v>
      </c>
    </row>
    <row r="101" spans="1:2" ht="12.75">
      <c r="A101" s="5">
        <v>100</v>
      </c>
      <c r="B101" s="4">
        <v>1</v>
      </c>
    </row>
    <row r="102" spans="1:2" ht="12.75">
      <c r="A102" s="5">
        <v>101</v>
      </c>
      <c r="B102" s="4">
        <v>1</v>
      </c>
    </row>
    <row r="103" spans="1:2" ht="12.75">
      <c r="A103" s="5">
        <v>102</v>
      </c>
      <c r="B103" s="4">
        <v>1</v>
      </c>
    </row>
    <row r="104" spans="1:2" ht="12.75">
      <c r="A104" s="5">
        <v>103</v>
      </c>
      <c r="B104" s="4">
        <v>1</v>
      </c>
    </row>
    <row r="105" spans="1:2" ht="12.75">
      <c r="A105" s="5">
        <v>104</v>
      </c>
      <c r="B105" s="4">
        <v>1</v>
      </c>
    </row>
    <row r="106" spans="1:2" ht="12.75">
      <c r="A106" s="5">
        <v>105</v>
      </c>
      <c r="B106" s="4">
        <v>1</v>
      </c>
    </row>
    <row r="107" spans="1:2" ht="12.75">
      <c r="A107" s="5">
        <v>106</v>
      </c>
      <c r="B107" s="4">
        <v>1</v>
      </c>
    </row>
    <row r="108" spans="1:2" ht="12.75">
      <c r="A108" s="5">
        <v>107</v>
      </c>
      <c r="B108" s="4">
        <v>1</v>
      </c>
    </row>
    <row r="109" spans="1:2" ht="12.75">
      <c r="A109" s="5">
        <v>108</v>
      </c>
      <c r="B109" s="4">
        <v>1</v>
      </c>
    </row>
    <row r="110" spans="1:2" ht="12.75">
      <c r="A110" s="5">
        <v>109</v>
      </c>
      <c r="B110" s="4">
        <v>1</v>
      </c>
    </row>
    <row r="111" spans="1:2" ht="12.75">
      <c r="A111" s="5">
        <v>110</v>
      </c>
      <c r="B111" s="4">
        <v>1</v>
      </c>
    </row>
    <row r="112" spans="1:2" ht="12.75">
      <c r="A112" s="5">
        <v>111</v>
      </c>
      <c r="B112" s="4">
        <v>1</v>
      </c>
    </row>
    <row r="113" spans="1:2" ht="12.75">
      <c r="A113" s="5">
        <v>112</v>
      </c>
      <c r="B113" s="4">
        <v>1</v>
      </c>
    </row>
    <row r="114" spans="1:2" ht="12.75">
      <c r="A114" s="5">
        <v>113</v>
      </c>
      <c r="B114" s="4">
        <v>1</v>
      </c>
    </row>
    <row r="115" spans="1:2" ht="12.75">
      <c r="A115" s="5">
        <v>114</v>
      </c>
      <c r="B115" s="4">
        <v>1</v>
      </c>
    </row>
    <row r="116" spans="1:2" ht="12.75">
      <c r="A116" s="5">
        <v>115</v>
      </c>
      <c r="B116" s="4">
        <v>1</v>
      </c>
    </row>
    <row r="117" spans="1:2" ht="12.75">
      <c r="A117" s="5">
        <v>116</v>
      </c>
      <c r="B117" s="4">
        <v>1</v>
      </c>
    </row>
    <row r="118" spans="1:2" ht="12.75">
      <c r="A118" s="5">
        <v>117</v>
      </c>
      <c r="B118" s="4">
        <v>1</v>
      </c>
    </row>
    <row r="119" spans="1:2" ht="12.75">
      <c r="A119" s="5">
        <v>118</v>
      </c>
      <c r="B119" s="4">
        <v>1</v>
      </c>
    </row>
    <row r="120" spans="1:2" ht="12.75">
      <c r="A120" s="5">
        <v>119</v>
      </c>
      <c r="B120" s="4">
        <v>1</v>
      </c>
    </row>
    <row r="121" spans="1:2" ht="12.75">
      <c r="A121" s="5">
        <v>120</v>
      </c>
      <c r="B121" s="4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O26" sqref="O26"/>
    </sheetView>
  </sheetViews>
  <sheetFormatPr defaultColWidth="11.421875" defaultRowHeight="12.75"/>
  <cols>
    <col min="1" max="1" width="8.7109375" style="0" bestFit="1" customWidth="1"/>
    <col min="2" max="2" width="5.00390625" style="0" customWidth="1"/>
    <col min="3" max="3" width="13.28125" style="0" customWidth="1"/>
    <col min="4" max="4" width="12.140625" style="0" customWidth="1"/>
    <col min="5" max="5" width="14.7109375" style="2" customWidth="1"/>
    <col min="6" max="6" width="5.8515625" style="1" customWidth="1"/>
    <col min="7" max="7" width="4.7109375" style="1" customWidth="1"/>
    <col min="8" max="8" width="3.8515625" style="1" bestFit="1" customWidth="1"/>
    <col min="9" max="9" width="5.57421875" style="1" customWidth="1"/>
    <col min="10" max="10" width="5.28125" style="1" customWidth="1"/>
    <col min="11" max="11" width="5.28125" style="134" customWidth="1"/>
    <col min="12" max="12" width="5.28125" style="136" customWidth="1"/>
    <col min="13" max="13" width="4.8515625" style="100" hidden="1" customWidth="1"/>
    <col min="14" max="14" width="5.140625" style="100" hidden="1" customWidth="1"/>
    <col min="15" max="15" width="5.8515625" style="1" customWidth="1"/>
    <col min="16" max="17" width="4.7109375" style="1" customWidth="1"/>
    <col min="18" max="18" width="4.7109375" style="135" customWidth="1"/>
    <col min="19" max="19" width="3.8515625" style="1" customWidth="1"/>
    <col min="20" max="20" width="5.7109375" style="1" customWidth="1"/>
    <col min="21" max="21" width="4.8515625" style="1" customWidth="1"/>
    <col min="22" max="22" width="5.8515625" style="68" customWidth="1"/>
    <col min="23" max="23" width="3.8515625" style="69" customWidth="1"/>
    <col min="24" max="24" width="6.28125" style="4" customWidth="1"/>
    <col min="25" max="25" width="7.28125" style="4" customWidth="1"/>
    <col min="26" max="26" width="7.00390625" style="0" customWidth="1"/>
  </cols>
  <sheetData>
    <row r="1" spans="1:26" s="3" customFormat="1" ht="25.5" customHeight="1" thickBot="1">
      <c r="A1" s="125">
        <f>'L1-Scr'!A1</f>
        <v>2013</v>
      </c>
      <c r="B1" s="126"/>
      <c r="C1" s="122" t="str">
        <f>'L1-Scr'!C1</f>
        <v>Ligue 1</v>
      </c>
      <c r="D1" s="123" t="str">
        <f>'L1-Scr'!D1</f>
        <v>Aquitaine</v>
      </c>
      <c r="E1" s="97" t="s">
        <v>340</v>
      </c>
      <c r="F1" s="6" t="str">
        <f>'L1-Scr'!F1</f>
        <v>Uzerche</v>
      </c>
      <c r="G1" s="7" t="str">
        <f>'L1-Scr'!G1</f>
        <v>Bonnat</v>
      </c>
      <c r="H1" s="174" t="str">
        <f>'L1-Scr'!H1</f>
        <v>Cauneille</v>
      </c>
      <c r="I1" s="166" t="str">
        <f>'L1-Scr'!I1</f>
        <v>Monein</v>
      </c>
      <c r="J1" s="8" t="str">
        <f>'L1-Scr'!J1</f>
        <v>Licq</v>
      </c>
      <c r="K1" s="7" t="str">
        <f>'L1-Scr'!K1</f>
        <v>Cancon</v>
      </c>
      <c r="L1" s="8">
        <f>'L1-Scr'!L1</f>
        <v>0</v>
      </c>
      <c r="M1" s="166">
        <f>'L1-Scr'!M1</f>
        <v>0</v>
      </c>
      <c r="N1" s="200">
        <f>'L1-Scr'!N1</f>
        <v>0</v>
      </c>
      <c r="O1" s="201" t="str">
        <f>'L1-Scr'!O1</f>
        <v>Uzerche</v>
      </c>
      <c r="P1" s="199" t="str">
        <f>'L1-Scr'!P1</f>
        <v>Bonnat</v>
      </c>
      <c r="Q1" s="287" t="str">
        <f>'L1-Scr'!Q1</f>
        <v>Cauneille</v>
      </c>
      <c r="R1" s="199" t="str">
        <f>'L1-Scr'!R1</f>
        <v>Monein</v>
      </c>
      <c r="S1" s="10" t="str">
        <f>'L1-Scr'!S1</f>
        <v>Licq</v>
      </c>
      <c r="T1" s="199" t="str">
        <f>'L1-Scr'!T1</f>
        <v>Cancon</v>
      </c>
      <c r="U1" s="10">
        <f>'L1-Scr'!U1</f>
      </c>
      <c r="V1" s="199">
        <f>'L1-Scr'!V1</f>
      </c>
      <c r="W1" s="9">
        <f>'L1-Scr'!W1</f>
      </c>
      <c r="X1" s="11" t="str">
        <f>'L1-Scr'!X1</f>
        <v>TOTAL</v>
      </c>
      <c r="Y1" s="67" t="str">
        <f>'L1-Scr'!Y1</f>
        <v>TOTAL  -1</v>
      </c>
      <c r="Z1" s="188" t="str">
        <f>'L1-Scr'!Z1</f>
        <v>pts CDF</v>
      </c>
    </row>
    <row r="2" spans="1:26" s="27" customFormat="1" ht="12.75" customHeight="1">
      <c r="A2" s="295" t="s">
        <v>340</v>
      </c>
      <c r="B2" s="237"/>
      <c r="C2" s="238" t="s">
        <v>280</v>
      </c>
      <c r="D2" s="239" t="s">
        <v>281</v>
      </c>
      <c r="E2" s="254" t="s">
        <v>428</v>
      </c>
      <c r="F2" s="19">
        <v>2</v>
      </c>
      <c r="G2" s="20"/>
      <c r="H2" s="21">
        <v>2</v>
      </c>
      <c r="I2" s="20">
        <v>1</v>
      </c>
      <c r="J2" s="21">
        <v>1</v>
      </c>
      <c r="K2" s="20">
        <v>2</v>
      </c>
      <c r="L2" s="21"/>
      <c r="M2" s="20"/>
      <c r="N2" s="101"/>
      <c r="O2" s="22">
        <f>IF(COUNT(F2)=0,"",VLOOKUP(F2,Pts!$A$2:$B$112,2,FALSE))</f>
        <v>17</v>
      </c>
      <c r="P2" s="23">
        <f>IF(COUNT(G2)=0,"",VLOOKUP(G2,Pts!$A$2:$B$112,2,FALSE))</f>
      </c>
      <c r="Q2" s="24">
        <f>IF(COUNT(H2)=0,"",VLOOKUP(H2,Pts!$A$2:$B$112,2,FALSE))</f>
        <v>17</v>
      </c>
      <c r="R2" s="23">
        <f>IF(COUNT(I2)=0,"",VLOOKUP(I2,Pts!$A$2:$B$112,2,FALSE))</f>
        <v>20</v>
      </c>
      <c r="S2" s="24">
        <f>IF(COUNT(J2)=0,"",VLOOKUP(J2,Pts!$A$2:$B$112,2,FALSE))</f>
        <v>20</v>
      </c>
      <c r="T2" s="23">
        <f>IF(COUNT(K2)=0,"",VLOOKUP(K2,Pts!$A$2:$B$112,2,FALSE))</f>
        <v>17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 aca="true" t="shared" si="0" ref="X2:X12">SUM(O2:W2)</f>
        <v>91</v>
      </c>
      <c r="Y2" s="25">
        <f>IF(COUNT(O2:W2)=Pts!$D$1,SUM(O2:W2)-SMALL(O2:W2,1),SUM(O2:W2))</f>
        <v>91</v>
      </c>
      <c r="Z2" s="204"/>
    </row>
    <row r="3" spans="1:26" s="27" customFormat="1" ht="12.75" customHeight="1">
      <c r="A3" s="295" t="s">
        <v>340</v>
      </c>
      <c r="B3" s="263" t="s">
        <v>50</v>
      </c>
      <c r="C3" s="264" t="s">
        <v>492</v>
      </c>
      <c r="D3" s="265" t="s">
        <v>376</v>
      </c>
      <c r="E3" s="254" t="s">
        <v>28</v>
      </c>
      <c r="F3" s="19">
        <v>3</v>
      </c>
      <c r="G3" s="20"/>
      <c r="H3" s="21">
        <v>3</v>
      </c>
      <c r="I3" s="20">
        <v>4</v>
      </c>
      <c r="J3" s="416"/>
      <c r="K3" s="20">
        <v>1</v>
      </c>
      <c r="L3" s="21"/>
      <c r="M3" s="20"/>
      <c r="N3" s="101"/>
      <c r="O3" s="22">
        <f>IF(COUNT(F3)=0,"",VLOOKUP(F3,Pts!$A$2:$B$112,2,FALSE))</f>
        <v>15</v>
      </c>
      <c r="P3" s="23">
        <f>IF(COUNT(G3)=0,"",VLOOKUP(G3,Pts!$A$2:$B$112,2,FALSE))</f>
      </c>
      <c r="Q3" s="24">
        <f>IF(COUNT(H3)=0,"",VLOOKUP(H3,Pts!$A$2:$B$112,2,FALSE))</f>
        <v>15</v>
      </c>
      <c r="R3" s="23">
        <f>IF(COUNT(I3)=0,"",VLOOKUP(I3,Pts!$A$2:$B$112,2,FALSE))</f>
        <v>13</v>
      </c>
      <c r="S3" s="422">
        <v>15</v>
      </c>
      <c r="T3" s="23">
        <f>IF(COUNT(K3)=0,"",VLOOKUP(K3,Pts!$A$2:$B$112,2,FALSE))</f>
        <v>20</v>
      </c>
      <c r="U3" s="24">
        <f>IF(COUNT(L3)=0,"",VLOOKUP(L3,Pts!$A$2:$B$112,2,FALSE))</f>
      </c>
      <c r="V3" s="23">
        <f>IF(COUNT(M3)=0,"",VLOOKUP(M3,Pts!$A$2:$B$112,2,FALSE))</f>
      </c>
      <c r="W3" s="24">
        <f>IF(COUNT(N3)=0,"",VLOOKUP(N3,Pts!$A$2:$B$112,2,FALSE))</f>
      </c>
      <c r="X3" s="25">
        <f t="shared" si="0"/>
        <v>78</v>
      </c>
      <c r="Y3" s="25">
        <f>IF(COUNT(O3:W3)=Pts!$D$1,SUM(O3:W3)-SMALL(O3:W3,1),SUM(O3:W3))</f>
        <v>78</v>
      </c>
      <c r="Z3" s="418"/>
    </row>
    <row r="4" spans="1:26" s="27" customFormat="1" ht="12.75" customHeight="1">
      <c r="A4" s="295" t="s">
        <v>340</v>
      </c>
      <c r="B4" s="237" t="s">
        <v>50</v>
      </c>
      <c r="C4" s="238" t="s">
        <v>301</v>
      </c>
      <c r="D4" s="239" t="s">
        <v>302</v>
      </c>
      <c r="E4" s="254" t="s">
        <v>386</v>
      </c>
      <c r="F4" s="19">
        <v>4</v>
      </c>
      <c r="G4" s="20">
        <v>1</v>
      </c>
      <c r="H4" s="21">
        <v>5</v>
      </c>
      <c r="I4" s="20">
        <v>5</v>
      </c>
      <c r="J4" s="21">
        <v>2</v>
      </c>
      <c r="K4" s="20">
        <v>4</v>
      </c>
      <c r="L4" s="21"/>
      <c r="M4" s="20"/>
      <c r="N4" s="101"/>
      <c r="O4" s="22">
        <f>IF(COUNT(F4)=0,"",VLOOKUP(F4,Pts!$A$2:$B$112,2,FALSE))</f>
        <v>13</v>
      </c>
      <c r="P4" s="23">
        <f>IF(COUNT(G4)=0,"",VLOOKUP(G4,Pts!$A$2:$B$112,2,FALSE))</f>
        <v>20</v>
      </c>
      <c r="Q4" s="24">
        <f>IF(COUNT(H4)=0,"",VLOOKUP(H4,Pts!$A$2:$B$112,2,FALSE))</f>
        <v>11</v>
      </c>
      <c r="R4" s="23">
        <f>IF(COUNT(I4)=0,"",VLOOKUP(I4,Pts!$A$2:$B$112,2,FALSE))</f>
        <v>11</v>
      </c>
      <c r="S4" s="24">
        <f>IF(COUNT(J4)=0,"",VLOOKUP(J4,Pts!$A$2:$B$112,2,FALSE))</f>
        <v>17</v>
      </c>
      <c r="T4" s="23">
        <f>IF(COUNT(K4)=0,"",VLOOKUP(K4,Pts!$A$2:$B$112,2,FALSE))</f>
        <v>13</v>
      </c>
      <c r="U4" s="24">
        <f>IF(COUNT(L4)=0,"",VLOOKUP(L4,Pts!$A$2:$B$112,2,FALSE))</f>
      </c>
      <c r="V4" s="23">
        <f>IF(COUNT(M4)=0,"",VLOOKUP(M4,Pts!$A$2:$B$112,2,FALSE))</f>
      </c>
      <c r="W4" s="24">
        <f>IF(COUNT(N4)=0,"",VLOOKUP(N4,Pts!$A$2:$B$112,2,FALSE))</f>
      </c>
      <c r="X4" s="25">
        <f t="shared" si="0"/>
        <v>85</v>
      </c>
      <c r="Y4" s="25">
        <f>IF(COUNT(O4:W4)=Pts!$D$1,SUM(O4:W4)-SMALL(O4:W4,1),SUM(O4:W4))</f>
        <v>74</v>
      </c>
      <c r="Z4" s="204"/>
    </row>
    <row r="5" spans="1:26" s="27" customFormat="1" ht="12.75" customHeight="1">
      <c r="A5" s="220" t="s">
        <v>340</v>
      </c>
      <c r="B5" s="263" t="s">
        <v>50</v>
      </c>
      <c r="C5" s="238" t="s">
        <v>251</v>
      </c>
      <c r="D5" s="265" t="s">
        <v>217</v>
      </c>
      <c r="E5" s="240" t="s">
        <v>121</v>
      </c>
      <c r="F5" s="19">
        <v>1</v>
      </c>
      <c r="G5" s="20"/>
      <c r="H5" s="21">
        <v>1</v>
      </c>
      <c r="I5" s="20">
        <v>2</v>
      </c>
      <c r="J5" s="21"/>
      <c r="K5" s="20"/>
      <c r="L5" s="21"/>
      <c r="M5" s="20"/>
      <c r="N5" s="101"/>
      <c r="O5" s="22">
        <f>IF(COUNT(F5)=0,"",VLOOKUP(F5,Pts!$A$2:$B$112,2,FALSE))</f>
        <v>20</v>
      </c>
      <c r="P5" s="23">
        <f>IF(COUNT(G5)=0,"",VLOOKUP(G5,Pts!$A$2:$B$112,2,FALSE))</f>
      </c>
      <c r="Q5" s="24">
        <f>IF(COUNT(H5)=0,"",VLOOKUP(H5,Pts!$A$2:$B$112,2,FALSE))</f>
        <v>20</v>
      </c>
      <c r="R5" s="23">
        <f>IF(COUNT(I5)=0,"",VLOOKUP(I5,Pts!$A$2:$B$112,2,FALSE))</f>
        <v>17</v>
      </c>
      <c r="S5" s="339">
        <f>IF(COUNT(J5)=0,"",VLOOKUP(J5,Pts!$A$2:$B$112,2,FALSE))</f>
      </c>
      <c r="T5" s="23">
        <f>IF(COUNT(K5)=0,"",VLOOKUP(K5,Pts!$A$2:$B$112,2,FALSE))</f>
      </c>
      <c r="U5" s="24">
        <f>IF(COUNT(L5)=0,"",VLOOKUP(L5,Pts!$A$2:$B$112,2,FALSE))</f>
      </c>
      <c r="V5" s="23">
        <f>IF(COUNT(M5)=0,"",VLOOKUP(M5,Pts!$A$2:$B$112,2,FALSE))</f>
      </c>
      <c r="W5" s="24">
        <f>IF(COUNT(N5)=0,"",VLOOKUP(N5,Pts!$A$2:$B$112,2,FALSE))</f>
      </c>
      <c r="X5" s="25">
        <f t="shared" si="0"/>
        <v>57</v>
      </c>
      <c r="Y5" s="25">
        <f>IF(COUNT(O5:W5)=Pts!$D$1,SUM(O5:W5)-SMALL(O5:W5,1),SUM(O5:W5))</f>
        <v>57</v>
      </c>
      <c r="Z5" s="423"/>
    </row>
    <row r="6" spans="1:26" s="80" customFormat="1" ht="12.75" customHeight="1">
      <c r="A6" s="293" t="s">
        <v>340</v>
      </c>
      <c r="B6" s="263" t="s">
        <v>50</v>
      </c>
      <c r="C6" s="264" t="s">
        <v>442</v>
      </c>
      <c r="D6" s="265" t="s">
        <v>126</v>
      </c>
      <c r="E6" s="254" t="s">
        <v>613</v>
      </c>
      <c r="F6" s="19">
        <v>5</v>
      </c>
      <c r="G6" s="20"/>
      <c r="H6" s="21">
        <v>4</v>
      </c>
      <c r="I6" s="20">
        <v>3</v>
      </c>
      <c r="J6" s="21"/>
      <c r="K6" s="20">
        <v>5</v>
      </c>
      <c r="L6" s="21"/>
      <c r="M6" s="20"/>
      <c r="N6" s="101"/>
      <c r="O6" s="22">
        <f>IF(COUNT(F6)=0,"",VLOOKUP(F6,Pts!$A$2:$B$112,2,FALSE))</f>
        <v>11</v>
      </c>
      <c r="P6" s="23">
        <f>IF(COUNT(G6)=0,"",VLOOKUP(G6,Pts!$A$2:$B$112,2,FALSE))</f>
      </c>
      <c r="Q6" s="24">
        <f>IF(COUNT(H6)=0,"",VLOOKUP(H6,Pts!$A$2:$B$112,2,FALSE))</f>
        <v>13</v>
      </c>
      <c r="R6" s="23">
        <f>IF(COUNT(I6)=0,"",VLOOKUP(I6,Pts!$A$2:$B$112,2,FALSE))</f>
        <v>15</v>
      </c>
      <c r="S6" s="24">
        <f>IF(COUNT(J6)=0,"",VLOOKUP(J6,Pts!$A$2:$B$112,2,FALSE))</f>
      </c>
      <c r="T6" s="23">
        <f>IF(COUNT(K6)=0,"",VLOOKUP(K6,Pts!$A$2:$B$112,2,FALSE))</f>
        <v>11</v>
      </c>
      <c r="U6" s="24">
        <f>IF(COUNT(L6)=0,"",VLOOKUP(L6,Pts!$A$2:$B$112,2,FALSE))</f>
      </c>
      <c r="V6" s="23">
        <f>IF(COUNT(M6)=0,"",VLOOKUP(M6,Pts!$A$2:$B$112,2,FALSE))</f>
      </c>
      <c r="W6" s="24">
        <f>IF(COUNT(N6)=0,"",VLOOKUP(N6,Pts!$A$2:$B$112,2,FALSE))</f>
      </c>
      <c r="X6" s="25">
        <f t="shared" si="0"/>
        <v>50</v>
      </c>
      <c r="Y6" s="25">
        <f>IF(COUNT(O6:W6)=Pts!$D$1,SUM(O6:W6)-SMALL(O6:W6,1),SUM(O6:W6))</f>
        <v>50</v>
      </c>
      <c r="Z6" s="219"/>
    </row>
    <row r="7" spans="1:26" s="27" customFormat="1" ht="12.75">
      <c r="A7" s="70" t="s">
        <v>674</v>
      </c>
      <c r="B7" s="16"/>
      <c r="C7" s="17" t="s">
        <v>12</v>
      </c>
      <c r="D7" s="18" t="s">
        <v>13</v>
      </c>
      <c r="E7" s="26" t="s">
        <v>8</v>
      </c>
      <c r="F7" s="19">
        <v>6</v>
      </c>
      <c r="G7" s="20">
        <v>2</v>
      </c>
      <c r="H7" s="21"/>
      <c r="I7" s="20"/>
      <c r="J7" s="21"/>
      <c r="K7" s="20"/>
      <c r="L7" s="21"/>
      <c r="M7" s="20"/>
      <c r="N7" s="101"/>
      <c r="O7" s="22">
        <f>IF(COUNT(F7)=0,"",VLOOKUP(F7,Pts!$A$2:$B$112,2,FALSE))</f>
        <v>10</v>
      </c>
      <c r="P7" s="23">
        <f>IF(COUNT(G7)=0,"",VLOOKUP(G7,Pts!$A$2:$B$112,2,FALSE))</f>
        <v>17</v>
      </c>
      <c r="Q7" s="24">
        <f>IF(COUNT(H7)=0,"",VLOOKUP(H7,Pts!$A$2:$B$112,2,FALSE))</f>
      </c>
      <c r="R7" s="23">
        <f>IF(COUNT(I7)=0,"",VLOOKUP(I7,Pts!$A$2:$B$112,2,FALSE))</f>
      </c>
      <c r="S7" s="24">
        <f>IF(COUNT(J7)=0,"",VLOOKUP(J7,Pts!$A$2:$B$112,2,FALSE))</f>
      </c>
      <c r="T7" s="23">
        <f>IF(COUNT(K7)=0,"",VLOOKUP(K7,Pts!$A$2:$B$112,2,FALSE))</f>
      </c>
      <c r="U7" s="24">
        <f>IF(COUNT(L7)=0,"",VLOOKUP(L7,Pts!$A$2:$B$112,2,FALSE))</f>
      </c>
      <c r="V7" s="23">
        <f>IF(COUNT(M7)=0,"",VLOOKUP(M7,Pts!$A$2:$B$112,2,FALSE))</f>
      </c>
      <c r="W7" s="24">
        <f>IF(COUNT(N7)=0,"",VLOOKUP(N7,Pts!$A$2:$B$112,2,FALSE))</f>
      </c>
      <c r="X7" s="25">
        <f t="shared" si="0"/>
        <v>27</v>
      </c>
      <c r="Y7" s="25">
        <f>IF(COUNT(O7:W7)=Pts!$D$1,SUM(O7:W7)-SMALL(O7:W7,1),SUM(O7:W7))</f>
        <v>27</v>
      </c>
      <c r="Z7"/>
    </row>
    <row r="8" spans="1:25" ht="12.75">
      <c r="A8" s="241" t="s">
        <v>672</v>
      </c>
      <c r="B8" s="269"/>
      <c r="C8" s="270" t="s">
        <v>442</v>
      </c>
      <c r="D8" s="271" t="s">
        <v>332</v>
      </c>
      <c r="E8" s="224" t="s">
        <v>613</v>
      </c>
      <c r="F8" s="19"/>
      <c r="G8" s="20"/>
      <c r="H8" s="21">
        <v>6</v>
      </c>
      <c r="I8" s="20"/>
      <c r="J8" s="21"/>
      <c r="K8" s="20">
        <v>3</v>
      </c>
      <c r="L8" s="21"/>
      <c r="M8" s="20"/>
      <c r="N8" s="101"/>
      <c r="O8" s="22">
        <f>IF(COUNT(F8)=0,"",VLOOKUP(F8,Pts!$A$2:$B$112,2,FALSE))</f>
      </c>
      <c r="P8" s="23">
        <f>IF(COUNT(G8)=0,"",VLOOKUP(G8,Pts!$A$2:$B$112,2,FALSE))</f>
      </c>
      <c r="Q8" s="24">
        <f>IF(COUNT(H8)=0,"",VLOOKUP(H8,Pts!$A$2:$B$112,2,FALSE))</f>
        <v>10</v>
      </c>
      <c r="R8" s="23">
        <f>IF(COUNT(I8)=0,"",VLOOKUP(I8,Pts!$A$2:$B$112,2,FALSE))</f>
      </c>
      <c r="S8" s="24">
        <f>IF(COUNT(J8)=0,"",VLOOKUP(J8,Pts!$A$2:$B$112,2,FALSE))</f>
      </c>
      <c r="T8" s="23">
        <f>IF(COUNT(K8)=0,"",VLOOKUP(K8,Pts!$A$2:$B$112,2,FALSE))</f>
        <v>15</v>
      </c>
      <c r="U8" s="24">
        <f>IF(COUNT(L8)=0,"",VLOOKUP(L8,Pts!$A$2:$B$112,2,FALSE))</f>
      </c>
      <c r="V8" s="23">
        <f>IF(COUNT(M8)=0,"",VLOOKUP(M8,Pts!$A$2:$B$112,2,FALSE))</f>
      </c>
      <c r="W8" s="24">
        <f>IF(COUNT(N8)=0,"",VLOOKUP(N8,Pts!$A$2:$B$112,2,FALSE))</f>
      </c>
      <c r="X8" s="25">
        <f t="shared" si="0"/>
        <v>25</v>
      </c>
      <c r="Y8" s="25">
        <f>IF(COUNT(O8:W8)=Pts!$D$1,SUM(O8:W8)-SMALL(O8:W8,1),SUM(O8:W8))</f>
        <v>25</v>
      </c>
    </row>
    <row r="9" spans="1:26" ht="12.75">
      <c r="A9" s="225" t="s">
        <v>340</v>
      </c>
      <c r="B9" s="237"/>
      <c r="C9" s="264" t="s">
        <v>529</v>
      </c>
      <c r="D9" s="265" t="s">
        <v>530</v>
      </c>
      <c r="E9" s="254" t="s">
        <v>41</v>
      </c>
      <c r="F9" s="19">
        <v>7</v>
      </c>
      <c r="G9" s="20"/>
      <c r="H9" s="21"/>
      <c r="I9" s="20">
        <v>6</v>
      </c>
      <c r="J9" s="21"/>
      <c r="K9" s="20"/>
      <c r="L9" s="21"/>
      <c r="M9" s="20"/>
      <c r="N9" s="101"/>
      <c r="O9" s="22">
        <f>IF(COUNT(F9)=0,"",VLOOKUP(F9,Pts!$A$2:$B$112,2,FALSE))</f>
        <v>9</v>
      </c>
      <c r="P9" s="23">
        <f>IF(COUNT(G9)=0,"",VLOOKUP(G9,Pts!$A$2:$B$112,2,FALSE))</f>
      </c>
      <c r="Q9" s="24">
        <f>IF(COUNT(H9)=0,"",VLOOKUP(H9,Pts!$A$2:$B$112,2,FALSE))</f>
      </c>
      <c r="R9" s="23">
        <f>IF(COUNT(I9)=0,"",VLOOKUP(I9,Pts!$A$2:$B$112,2,FALSE))</f>
        <v>10</v>
      </c>
      <c r="S9" s="24">
        <f>IF(COUNT(J9)=0,"",VLOOKUP(J9,Pts!$A$2:$B$112,2,FALSE))</f>
      </c>
      <c r="T9" s="23">
        <f>IF(COUNT(K9)=0,"",VLOOKUP(K9,Pts!$A$2:$B$112,2,FALSE))</f>
      </c>
      <c r="U9" s="24">
        <f>IF(COUNT(L9)=0,"",VLOOKUP(L9,Pts!$A$2:$B$112,2,FALSE))</f>
      </c>
      <c r="V9" s="23">
        <f>IF(COUNT(M9)=0,"",VLOOKUP(M9,Pts!$A$2:$B$112,2,FALSE))</f>
      </c>
      <c r="W9" s="24">
        <f>IF(COUNT(N9)=0,"",VLOOKUP(N9,Pts!$A$2:$B$112,2,FALSE))</f>
      </c>
      <c r="X9" s="25">
        <f t="shared" si="0"/>
        <v>19</v>
      </c>
      <c r="Y9" s="25">
        <f>IF(COUNT(O9:W9)=Pts!$D$1,SUM(O9:W9)-SMALL(O9:W9,1),SUM(O9:W9))</f>
        <v>19</v>
      </c>
      <c r="Z9" s="204"/>
    </row>
    <row r="10" spans="1:26" ht="12.75">
      <c r="A10" s="241" t="s">
        <v>340</v>
      </c>
      <c r="B10" s="263"/>
      <c r="C10" s="264" t="s">
        <v>249</v>
      </c>
      <c r="D10" s="265" t="s">
        <v>61</v>
      </c>
      <c r="E10" s="224" t="s">
        <v>386</v>
      </c>
      <c r="F10" s="19"/>
      <c r="G10" s="20"/>
      <c r="H10" s="21">
        <v>7</v>
      </c>
      <c r="I10" s="20"/>
      <c r="J10" s="21"/>
      <c r="K10" s="20">
        <v>7</v>
      </c>
      <c r="L10" s="21"/>
      <c r="M10" s="20"/>
      <c r="N10" s="101"/>
      <c r="O10" s="22">
        <f>IF(COUNT(F10)=0,"",VLOOKUP(F10,Pts!$A$2:$B$112,2,FALSE))</f>
      </c>
      <c r="P10" s="23">
        <f>IF(COUNT(G10)=0,"",VLOOKUP(G10,Pts!$A$2:$B$112,2,FALSE))</f>
      </c>
      <c r="Q10" s="24">
        <f>IF(COUNT(H10)=0,"",VLOOKUP(H10,Pts!$A$2:$B$112,2,FALSE))</f>
        <v>9</v>
      </c>
      <c r="R10" s="23">
        <f>IF(COUNT(I10)=0,"",VLOOKUP(I10,Pts!$A$2:$B$112,2,FALSE))</f>
      </c>
      <c r="S10" s="24">
        <f>IF(COUNT(J10)=0,"",VLOOKUP(J10,Pts!$A$2:$B$112,2,FALSE))</f>
      </c>
      <c r="T10" s="23">
        <f>IF(COUNT(K10)=0,"",VLOOKUP(K10,Pts!$A$2:$B$112,2,FALSE))</f>
        <v>9</v>
      </c>
      <c r="U10" s="24">
        <f>IF(COUNT(L10)=0,"",VLOOKUP(L10,Pts!$A$2:$B$112,2,FALSE))</f>
      </c>
      <c r="V10" s="23">
        <f>IF(COUNT(M10)=0,"",VLOOKUP(M10,Pts!$A$2:$B$112,2,FALSE))</f>
      </c>
      <c r="W10" s="24">
        <f>IF(COUNT(N10)=0,"",VLOOKUP(N10,Pts!$A$2:$B$112,2,FALSE))</f>
      </c>
      <c r="X10" s="25">
        <f t="shared" si="0"/>
        <v>18</v>
      </c>
      <c r="Y10" s="25">
        <f>IF(COUNT(O10:W10)=Pts!$D$1,SUM(O10:W10)-SMALL(O10:W10,1),SUM(O10:W10))</f>
        <v>18</v>
      </c>
      <c r="Z10" s="204"/>
    </row>
    <row r="11" spans="1:25" ht="12.75">
      <c r="A11" s="29" t="s">
        <v>340</v>
      </c>
      <c r="B11" s="16"/>
      <c r="C11" s="17" t="s">
        <v>91</v>
      </c>
      <c r="D11" s="18" t="s">
        <v>146</v>
      </c>
      <c r="E11" s="99" t="s">
        <v>19</v>
      </c>
      <c r="F11" s="19"/>
      <c r="G11" s="20"/>
      <c r="H11" s="21"/>
      <c r="I11" s="20"/>
      <c r="J11" s="21"/>
      <c r="K11" s="20">
        <v>6</v>
      </c>
      <c r="L11" s="21"/>
      <c r="M11" s="20"/>
      <c r="N11" s="101"/>
      <c r="O11" s="22">
        <f>IF(COUNT(F11)=0,"",VLOOKUP(F11,Pts!$A$2:$B$112,2,FALSE))</f>
      </c>
      <c r="P11" s="23">
        <f>IF(COUNT(G11)=0,"",VLOOKUP(G11,Pts!$A$2:$B$112,2,FALSE))</f>
      </c>
      <c r="Q11" s="24">
        <f>IF(COUNT(H11)=0,"",VLOOKUP(H11,Pts!$A$2:$B$112,2,FALSE))</f>
      </c>
      <c r="R11" s="23">
        <f>IF(COUNT(I11)=0,"",VLOOKUP(I11,Pts!$A$2:$B$112,2,FALSE))</f>
      </c>
      <c r="S11" s="24">
        <f>IF(COUNT(J11)=0,"",VLOOKUP(J11,Pts!$A$2:$B$112,2,FALSE))</f>
      </c>
      <c r="T11" s="23">
        <f>IF(COUNT(K11)=0,"",VLOOKUP(K11,Pts!$A$2:$B$112,2,FALSE))</f>
        <v>10</v>
      </c>
      <c r="U11" s="24">
        <f>IF(COUNT(L11)=0,"",VLOOKUP(L11,Pts!$A$2:$B$112,2,FALSE))</f>
      </c>
      <c r="V11" s="23">
        <f>IF(COUNT(M11)=0,"",VLOOKUP(M11,Pts!$A$2:$B$112,2,FALSE))</f>
      </c>
      <c r="W11" s="24">
        <f>IF(COUNT(N11)=0,"",VLOOKUP(N11,Pts!$A$2:$B$112,2,FALSE))</f>
      </c>
      <c r="X11" s="25">
        <f t="shared" si="0"/>
        <v>10</v>
      </c>
      <c r="Y11" s="25">
        <f>IF(COUNT(O11:W11)=Pts!$D$1,SUM(O11:W11)-SMALL(O11:W11,1),SUM(O11:W11))</f>
        <v>10</v>
      </c>
    </row>
    <row r="12" spans="1:26" ht="12.75">
      <c r="A12" s="193" t="s">
        <v>340</v>
      </c>
      <c r="B12" s="48"/>
      <c r="C12" s="191" t="s">
        <v>518</v>
      </c>
      <c r="D12" s="192" t="s">
        <v>32</v>
      </c>
      <c r="E12" s="58" t="s">
        <v>99</v>
      </c>
      <c r="F12" s="19"/>
      <c r="G12" s="20"/>
      <c r="H12" s="21"/>
      <c r="I12" s="20">
        <v>7</v>
      </c>
      <c r="J12" s="21"/>
      <c r="K12" s="20"/>
      <c r="L12" s="21"/>
      <c r="M12" s="20"/>
      <c r="N12" s="101"/>
      <c r="O12" s="22">
        <f>IF(COUNT(F12)=0,"",VLOOKUP(F12,Pts!$A$2:$B$112,2,FALSE))</f>
      </c>
      <c r="P12" s="23">
        <f>IF(COUNT(G12)=0,"",VLOOKUP(G12,Pts!$A$2:$B$112,2,FALSE))</f>
      </c>
      <c r="Q12" s="24">
        <f>IF(COUNT(H12)=0,"",VLOOKUP(H12,Pts!$A$2:$B$112,2,FALSE))</f>
      </c>
      <c r="R12" s="23">
        <f>IF(COUNT(I12)=0,"",VLOOKUP(I12,Pts!$A$2:$B$112,2,FALSE))</f>
        <v>9</v>
      </c>
      <c r="S12" s="24">
        <f>IF(COUNT(J12)=0,"",VLOOKUP(J12,Pts!$A$2:$B$112,2,FALSE))</f>
      </c>
      <c r="T12" s="23">
        <f>IF(COUNT(K12)=0,"",VLOOKUP(K12,Pts!$A$2:$B$112,2,FALSE))</f>
      </c>
      <c r="U12" s="24">
        <f>IF(COUNT(L12)=0,"",VLOOKUP(L12,Pts!$A$2:$B$112,2,FALSE))</f>
      </c>
      <c r="V12" s="23">
        <f>IF(COUNT(M12)=0,"",VLOOKUP(M12,Pts!$A$2:$B$112,2,FALSE))</f>
      </c>
      <c r="W12" s="24">
        <f>IF(COUNT(N12)=0,"",VLOOKUP(N12,Pts!$A$2:$B$112,2,FALSE))</f>
      </c>
      <c r="X12" s="25">
        <f t="shared" si="0"/>
        <v>9</v>
      </c>
      <c r="Y12" s="25">
        <f>IF(COUNT(O12:W12)=Pts!$D$1,SUM(O12:W12)-SMALL(O12:W12,1),SUM(O12:W12))</f>
        <v>9</v>
      </c>
      <c r="Z12" s="219"/>
    </row>
  </sheetData>
  <sheetProtection/>
  <printOptions horizontalCentered="1" verticalCentered="1"/>
  <pageMargins left="0" right="0" top="0" bottom="0" header="0.5118110236220472" footer="0.5118110236220472"/>
  <pageSetup orientation="landscape" paperSize="9" scale="90" r:id="rId1"/>
  <headerFooter alignWithMargins="0">
    <oddFooter>&amp;RCopyright  &amp;"Arial,Gras"www.alhoa.asso.fr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13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7.140625" style="0" customWidth="1"/>
    <col min="2" max="2" width="5.00390625" style="0" customWidth="1"/>
    <col min="3" max="3" width="13.28125" style="0" customWidth="1"/>
    <col min="4" max="4" width="13.00390625" style="0" customWidth="1"/>
    <col min="5" max="5" width="14.7109375" style="2" customWidth="1"/>
    <col min="6" max="6" width="5.8515625" style="1" customWidth="1"/>
    <col min="7" max="7" width="4.7109375" style="1" customWidth="1"/>
    <col min="8" max="8" width="3.8515625" style="1" bestFit="1" customWidth="1"/>
    <col min="9" max="9" width="5.57421875" style="1" customWidth="1"/>
    <col min="10" max="10" width="5.28125" style="1" customWidth="1"/>
    <col min="11" max="11" width="5.28125" style="134" customWidth="1"/>
    <col min="12" max="12" width="5.8515625" style="136" customWidth="1"/>
    <col min="13" max="13" width="5.8515625" style="100" hidden="1" customWidth="1"/>
    <col min="14" max="14" width="5.140625" style="100" hidden="1" customWidth="1"/>
    <col min="15" max="15" width="5.8515625" style="1" customWidth="1"/>
    <col min="16" max="16" width="4.7109375" style="1" customWidth="1"/>
    <col min="17" max="17" width="5.140625" style="1" customWidth="1"/>
    <col min="18" max="18" width="5.00390625" style="135" customWidth="1"/>
    <col min="19" max="19" width="5.00390625" style="1" customWidth="1"/>
    <col min="20" max="20" width="5.7109375" style="1" customWidth="1"/>
    <col min="21" max="21" width="4.8515625" style="1" hidden="1" customWidth="1"/>
    <col min="22" max="22" width="5.8515625" style="68" hidden="1" customWidth="1"/>
    <col min="23" max="23" width="5.140625" style="69" hidden="1" customWidth="1"/>
    <col min="24" max="24" width="6.28125" style="4" customWidth="1"/>
    <col min="25" max="25" width="7.28125" style="4" customWidth="1"/>
    <col min="26" max="26" width="7.00390625" style="0" customWidth="1"/>
  </cols>
  <sheetData>
    <row r="1" spans="1:26" s="3" customFormat="1" ht="25.5" customHeight="1" thickBot="1">
      <c r="A1" s="125">
        <f>'L1-Scr'!A1</f>
        <v>2013</v>
      </c>
      <c r="B1" s="126"/>
      <c r="C1" s="122" t="str">
        <f>'L1-Scr'!C1</f>
        <v>Ligue 1</v>
      </c>
      <c r="D1" s="123" t="str">
        <f>'L1-Scr'!D1</f>
        <v>Aquitaine</v>
      </c>
      <c r="E1" s="97" t="s">
        <v>337</v>
      </c>
      <c r="F1" s="6" t="str">
        <f>'L1-Scr'!F1</f>
        <v>Uzerche</v>
      </c>
      <c r="G1" s="7" t="str">
        <f>'L1-Scr'!G1</f>
        <v>Bonnat</v>
      </c>
      <c r="H1" s="174" t="str">
        <f>'L1-Scr'!H1</f>
        <v>Cauneille</v>
      </c>
      <c r="I1" s="166" t="str">
        <f>'L1-Scr'!I1</f>
        <v>Monein</v>
      </c>
      <c r="J1" s="8" t="str">
        <f>'L1-Scr'!J1</f>
        <v>Licq</v>
      </c>
      <c r="K1" s="7" t="str">
        <f>'L1-Scr'!K1</f>
        <v>Cancon</v>
      </c>
      <c r="L1" s="8">
        <f>'L1-Scr'!L1</f>
        <v>0</v>
      </c>
      <c r="M1" s="166">
        <f>'L1-Scr'!M1</f>
        <v>0</v>
      </c>
      <c r="N1" s="200">
        <f>'L1-Scr'!N1</f>
        <v>0</v>
      </c>
      <c r="O1" s="201" t="str">
        <f>'L1-Scr'!O1</f>
        <v>Uzerche</v>
      </c>
      <c r="P1" s="199" t="str">
        <f>'L1-Scr'!P1</f>
        <v>Bonnat</v>
      </c>
      <c r="Q1" s="10" t="str">
        <f>'L1-Scr'!Q1</f>
        <v>Cauneille</v>
      </c>
      <c r="R1" s="199" t="str">
        <f>'L1-Scr'!R1</f>
        <v>Monein</v>
      </c>
      <c r="S1" s="10" t="str">
        <f>'L1-Scr'!S1</f>
        <v>Licq</v>
      </c>
      <c r="T1" s="199" t="str">
        <f>'L1-Scr'!T1</f>
        <v>Cancon</v>
      </c>
      <c r="U1" s="10">
        <f>'L1-Scr'!U1</f>
      </c>
      <c r="V1" s="199">
        <f>'L1-Scr'!V1</f>
      </c>
      <c r="W1" s="9">
        <f>'L1-Scr'!W1</f>
      </c>
      <c r="X1" s="11" t="str">
        <f>'L1-Scr'!X1</f>
        <v>TOTAL</v>
      </c>
      <c r="Y1" s="67" t="str">
        <f>'L1-Scr'!Y1</f>
        <v>TOTAL  -1</v>
      </c>
      <c r="Z1" s="188" t="str">
        <f>'L1-Scr'!Z1</f>
        <v>pts CDF</v>
      </c>
    </row>
    <row r="2" spans="1:26" s="27" customFormat="1" ht="12.75" customHeight="1">
      <c r="A2" s="143" t="s">
        <v>337</v>
      </c>
      <c r="B2" s="381"/>
      <c r="C2" s="150" t="s">
        <v>230</v>
      </c>
      <c r="D2" s="151" t="s">
        <v>231</v>
      </c>
      <c r="E2" s="162" t="s">
        <v>41</v>
      </c>
      <c r="F2" s="19">
        <v>1</v>
      </c>
      <c r="G2" s="20">
        <v>1</v>
      </c>
      <c r="H2" s="21">
        <v>2</v>
      </c>
      <c r="I2" s="20">
        <v>1</v>
      </c>
      <c r="J2" s="416"/>
      <c r="K2" s="20">
        <v>1</v>
      </c>
      <c r="L2" s="21"/>
      <c r="M2" s="20"/>
      <c r="N2" s="101"/>
      <c r="O2" s="22">
        <f>IF(COUNT(F2)=0,"",VLOOKUP(F2,Pts!$A$2:$B$112,2,FALSE))</f>
        <v>20</v>
      </c>
      <c r="P2" s="23">
        <f>IF(COUNT(G2)=0,"",VLOOKUP(G2,Pts!$A$2:$B$112,2,FALSE))</f>
        <v>20</v>
      </c>
      <c r="Q2" s="24">
        <f>IF(COUNT(H2)=0,"",VLOOKUP(H2,Pts!$A$2:$B$112,2,FALSE))</f>
        <v>17</v>
      </c>
      <c r="R2" s="23">
        <f>IF(COUNT(I2)=0,"",VLOOKUP(I2,Pts!$A$2:$B$112,2,FALSE))</f>
        <v>20</v>
      </c>
      <c r="S2" s="420">
        <v>19</v>
      </c>
      <c r="T2" s="23">
        <f>IF(COUNT(K2)=0,"",VLOOKUP(K2,Pts!$A$2:$B$112,2,FALSE))</f>
        <v>20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 aca="true" t="shared" si="0" ref="X2:X13">SUM(O2:W2)</f>
        <v>116</v>
      </c>
      <c r="Y2" s="25">
        <f>IF(COUNT(O2:W2)=Pts!$D$1,SUM(O2:W2)-SMALL(O2:W2,1),SUM(O2:W2))</f>
        <v>99</v>
      </c>
      <c r="Z2" s="416"/>
    </row>
    <row r="3" spans="1:25" s="27" customFormat="1" ht="12.75" customHeight="1">
      <c r="A3" s="181" t="s">
        <v>337</v>
      </c>
      <c r="B3" s="375"/>
      <c r="C3" s="376" t="s">
        <v>3</v>
      </c>
      <c r="D3" s="377" t="s">
        <v>4</v>
      </c>
      <c r="E3" s="378" t="s">
        <v>5</v>
      </c>
      <c r="F3" s="43">
        <v>2</v>
      </c>
      <c r="G3" s="44">
        <v>2</v>
      </c>
      <c r="H3" s="21">
        <v>1</v>
      </c>
      <c r="I3" s="44">
        <v>2</v>
      </c>
      <c r="J3" s="21"/>
      <c r="K3" s="20"/>
      <c r="L3" s="21"/>
      <c r="M3" s="20"/>
      <c r="N3" s="101"/>
      <c r="O3" s="22">
        <f>IF(COUNT(F3)=0,"",VLOOKUP(F3,Pts!$A$2:$B$112,2,FALSE))</f>
        <v>17</v>
      </c>
      <c r="P3" s="23">
        <f>IF(COUNT(G3)=0,"",VLOOKUP(G3,Pts!$A$2:$B$112,2,FALSE))</f>
        <v>17</v>
      </c>
      <c r="Q3" s="24">
        <f>IF(COUNT(H3)=0,"",VLOOKUP(H3,Pts!$A$2:$B$112,2,FALSE))</f>
        <v>20</v>
      </c>
      <c r="R3" s="23">
        <f>IF(COUNT(I3)=0,"",VLOOKUP(I3,Pts!$A$2:$B$112,2,FALSE))</f>
        <v>17</v>
      </c>
      <c r="S3" s="24">
        <f>IF(COUNT(J3)=0,"",VLOOKUP(J3,Pts!$A$2:$B$112,2,FALSE))</f>
      </c>
      <c r="T3" s="23">
        <f>IF(COUNT(K3)=0,"",VLOOKUP(K3,Pts!$A$2:$B$112,2,FALSE))</f>
      </c>
      <c r="U3" s="24">
        <f>IF(COUNT(L3)=0,"",VLOOKUP(L3,Pts!$A$2:$B$112,2,FALSE))</f>
      </c>
      <c r="V3" s="189">
        <f>IF(COUNT(M3)=0,"",VLOOKUP(M3,Pts!$A$2:$B$112,2,FALSE))</f>
      </c>
      <c r="W3" s="24">
        <f>IF(COUNT(N3)=0,"",VLOOKUP(N3,Pts!$A$2:$B$112,2,FALSE))</f>
      </c>
      <c r="X3" s="25">
        <f t="shared" si="0"/>
        <v>71</v>
      </c>
      <c r="Y3" s="25">
        <f>IF(COUNT(O3:W3)=Pts!$D$1,SUM(O3:W3)-SMALL(O3:W3,1),SUM(O3:W3))</f>
        <v>71</v>
      </c>
    </row>
    <row r="4" spans="1:25" s="27" customFormat="1" ht="12.75" customHeight="1">
      <c r="A4" s="241" t="s">
        <v>337</v>
      </c>
      <c r="B4" s="260"/>
      <c r="C4" s="261" t="s">
        <v>584</v>
      </c>
      <c r="D4" s="262" t="s">
        <v>217</v>
      </c>
      <c r="E4" s="254" t="s">
        <v>121</v>
      </c>
      <c r="F4" s="19">
        <v>5</v>
      </c>
      <c r="G4" s="20"/>
      <c r="H4" s="21">
        <v>3</v>
      </c>
      <c r="I4" s="20">
        <v>7</v>
      </c>
      <c r="J4" s="21">
        <v>3</v>
      </c>
      <c r="K4" s="20"/>
      <c r="L4" s="21"/>
      <c r="M4" s="20"/>
      <c r="N4" s="101"/>
      <c r="O4" s="22">
        <f>IF(COUNT(F4)=0,"",VLOOKUP(F4,Pts!$A$2:$B$112,2,FALSE))</f>
        <v>11</v>
      </c>
      <c r="P4" s="23">
        <f>IF(COUNT(G4)=0,"",VLOOKUP(G4,Pts!$A$2:$B$112,2,FALSE))</f>
      </c>
      <c r="Q4" s="24">
        <f>IF(COUNT(H4)=0,"",VLOOKUP(H4,Pts!$A$2:$B$112,2,FALSE))</f>
        <v>15</v>
      </c>
      <c r="R4" s="23">
        <f>IF(COUNT(I4)=0,"",VLOOKUP(I4,Pts!$A$2:$B$112,2,FALSE))</f>
        <v>9</v>
      </c>
      <c r="S4" s="24">
        <f>IF(COUNT(J4)=0,"",VLOOKUP(J4,Pts!$A$2:$B$112,2,FALSE))</f>
        <v>15</v>
      </c>
      <c r="T4" s="23">
        <f>IF(COUNT(K4)=0,"",VLOOKUP(K4,Pts!$A$2:$B$112,2,FALSE))</f>
      </c>
      <c r="U4" s="24">
        <f>IF(COUNT(L4)=0,"",VLOOKUP(L4,Pts!$A$2:$B$112,2,FALSE))</f>
      </c>
      <c r="V4" s="189">
        <f>IF(COUNT(M4)=0,"",VLOOKUP(M4,Pts!$A$2:$B$112,2,FALSE))</f>
      </c>
      <c r="W4" s="24">
        <f>IF(COUNT(N4)=0,"",VLOOKUP(N4,Pts!$A$2:$B$112,2,FALSE))</f>
      </c>
      <c r="X4" s="25">
        <f t="shared" si="0"/>
        <v>50</v>
      </c>
      <c r="Y4" s="25">
        <f>IF(COUNT(O4:W4)=Pts!$D$1,SUM(O4:W4)-SMALL(O4:W4,1),SUM(O4:W4))</f>
        <v>50</v>
      </c>
    </row>
    <row r="5" spans="1:26" s="27" customFormat="1" ht="12.75" customHeight="1">
      <c r="A5" s="220" t="s">
        <v>337</v>
      </c>
      <c r="B5" s="237"/>
      <c r="C5" s="267" t="s">
        <v>506</v>
      </c>
      <c r="D5" s="268" t="s">
        <v>32</v>
      </c>
      <c r="E5" s="254" t="s">
        <v>8</v>
      </c>
      <c r="F5" s="19"/>
      <c r="G5" s="20"/>
      <c r="H5" s="21">
        <v>6</v>
      </c>
      <c r="I5" s="20">
        <v>8</v>
      </c>
      <c r="J5" s="21">
        <v>2</v>
      </c>
      <c r="K5" s="20">
        <v>6</v>
      </c>
      <c r="L5" s="21"/>
      <c r="M5" s="20"/>
      <c r="N5" s="101"/>
      <c r="O5" s="22">
        <f>IF(COUNT(F5)=0,"",VLOOKUP(F5,Pts!$A$2:$B$112,2,FALSE))</f>
      </c>
      <c r="P5" s="23">
        <f>IF(COUNT(G5)=0,"",VLOOKUP(G5,Pts!$A$2:$B$112,2,FALSE))</f>
      </c>
      <c r="Q5" s="24">
        <f>IF(COUNT(H5)=0,"",VLOOKUP(H5,Pts!$A$2:$B$112,2,FALSE))</f>
        <v>10</v>
      </c>
      <c r="R5" s="23">
        <f>IF(COUNT(I5)=0,"",VLOOKUP(I5,Pts!$A$2:$B$112,2,FALSE))</f>
        <v>8</v>
      </c>
      <c r="S5" s="24">
        <f>IF(COUNT(J5)=0,"",VLOOKUP(J5,Pts!$A$2:$B$112,2,FALSE))</f>
        <v>17</v>
      </c>
      <c r="T5" s="23">
        <f>IF(COUNT(K5)=0,"",VLOOKUP(K5,Pts!$A$2:$B$112,2,FALSE))</f>
        <v>10</v>
      </c>
      <c r="U5" s="24">
        <f>IF(COUNT(L5)=0,"",VLOOKUP(L5,Pts!$A$2:$B$112,2,FALSE))</f>
      </c>
      <c r="V5" s="189">
        <f>IF(COUNT(M5)=0,"",VLOOKUP(M5,Pts!$A$2:$B$112,2,FALSE))</f>
      </c>
      <c r="W5" s="24">
        <f>IF(COUNT(N5)=0,"",VLOOKUP(N5,Pts!$A$2:$B$112,2,FALSE))</f>
      </c>
      <c r="X5" s="25">
        <f t="shared" si="0"/>
        <v>45</v>
      </c>
      <c r="Y5" s="25">
        <f>IF(COUNT(O5:W5)=Pts!$D$1,SUM(O5:W5)-SMALL(O5:W5,1),SUM(O5:W5))</f>
        <v>45</v>
      </c>
      <c r="Z5"/>
    </row>
    <row r="6" spans="1:25" s="27" customFormat="1" ht="12.75" customHeight="1">
      <c r="A6" s="220" t="s">
        <v>337</v>
      </c>
      <c r="B6" s="221"/>
      <c r="C6" s="222" t="s">
        <v>544</v>
      </c>
      <c r="D6" s="223" t="s">
        <v>289</v>
      </c>
      <c r="E6" s="224" t="s">
        <v>41</v>
      </c>
      <c r="F6" s="19">
        <v>3</v>
      </c>
      <c r="G6" s="20"/>
      <c r="H6" s="21"/>
      <c r="I6" s="20">
        <v>4</v>
      </c>
      <c r="J6" s="21"/>
      <c r="K6" s="20">
        <v>2</v>
      </c>
      <c r="L6" s="21"/>
      <c r="M6" s="20"/>
      <c r="N6" s="101"/>
      <c r="O6" s="22">
        <f>IF(COUNT(F6)=0,"",VLOOKUP(F6,Pts!$A$2:$B$112,2,FALSE))</f>
        <v>15</v>
      </c>
      <c r="P6" s="23">
        <f>IF(COUNT(G6)=0,"",VLOOKUP(G6,Pts!$A$2:$B$112,2,FALSE))</f>
      </c>
      <c r="Q6" s="24">
        <f>IF(COUNT(H6)=0,"",VLOOKUP(H6,Pts!$A$2:$B$112,2,FALSE))</f>
      </c>
      <c r="R6" s="23">
        <f>IF(COUNT(I6)=0,"",VLOOKUP(I6,Pts!$A$2:$B$112,2,FALSE))</f>
        <v>13</v>
      </c>
      <c r="S6" s="24">
        <f>IF(COUNT(J6)=0,"",VLOOKUP(J6,Pts!$A$2:$B$112,2,FALSE))</f>
      </c>
      <c r="T6" s="23">
        <f>IF(COUNT(K6)=0,"",VLOOKUP(K6,Pts!$A$2:$B$112,2,FALSE))</f>
        <v>17</v>
      </c>
      <c r="U6" s="24">
        <f>IF(COUNT(L6)=0,"",VLOOKUP(L6,Pts!$A$2:$B$112,2,FALSE))</f>
      </c>
      <c r="V6" s="189">
        <f>IF(COUNT(M6)=0,"",VLOOKUP(M6,Pts!$A$2:$B$112,2,FALSE))</f>
      </c>
      <c r="W6" s="24">
        <f>IF(COUNT(N6)=0,"",VLOOKUP(N6,Pts!$A$2:$B$112,2,FALSE))</f>
      </c>
      <c r="X6" s="25">
        <f t="shared" si="0"/>
        <v>45</v>
      </c>
      <c r="Y6" s="25">
        <f>IF(COUNT(O6:W6)=Pts!$D$1,SUM(O6:W6)-SMALL(O6:W6,1),SUM(O6:W6))</f>
        <v>45</v>
      </c>
    </row>
    <row r="7" spans="1:25" ht="12.75">
      <c r="A7" s="47" t="s">
        <v>337</v>
      </c>
      <c r="B7" s="48"/>
      <c r="C7" s="49" t="s">
        <v>454</v>
      </c>
      <c r="D7" s="50" t="s">
        <v>144</v>
      </c>
      <c r="E7" s="57" t="s">
        <v>166</v>
      </c>
      <c r="F7" s="19">
        <v>6</v>
      </c>
      <c r="G7" s="20"/>
      <c r="H7" s="21">
        <v>4</v>
      </c>
      <c r="I7" s="20">
        <v>9</v>
      </c>
      <c r="J7" s="21"/>
      <c r="K7" s="20">
        <v>7</v>
      </c>
      <c r="L7" s="21"/>
      <c r="M7" s="20"/>
      <c r="N7" s="101"/>
      <c r="O7" s="22">
        <f>IF(COUNT(F7)=0,"",VLOOKUP(F7,Pts!$A$2:$B$112,2,FALSE))</f>
        <v>10</v>
      </c>
      <c r="P7" s="23">
        <f>IF(COUNT(G7)=0,"",VLOOKUP(G7,Pts!$A$2:$B$112,2,FALSE))</f>
      </c>
      <c r="Q7" s="24">
        <f>IF(COUNT(H7)=0,"",VLOOKUP(H7,Pts!$A$2:$B$112,2,FALSE))</f>
        <v>13</v>
      </c>
      <c r="R7" s="23">
        <f>IF(COUNT(I7)=0,"",VLOOKUP(I7,Pts!$A$2:$B$112,2,FALSE))</f>
        <v>7</v>
      </c>
      <c r="S7" s="24">
        <f>IF(COUNT(J7)=0,"",VLOOKUP(J7,Pts!$A$2:$B$112,2,FALSE))</f>
      </c>
      <c r="T7" s="23">
        <f>IF(COUNT(K7)=0,"",VLOOKUP(K7,Pts!$A$2:$B$112,2,FALSE))</f>
        <v>9</v>
      </c>
      <c r="U7" s="24">
        <f>IF(COUNT(L7)=0,"",VLOOKUP(L7,Pts!$A$2:$B$112,2,FALSE))</f>
      </c>
      <c r="V7" s="189">
        <f>IF(COUNT(M7)=0,"",VLOOKUP(M7,Pts!$A$2:$B$112,2,FALSE))</f>
      </c>
      <c r="W7" s="24">
        <f>IF(COUNT(N7)=0,"",VLOOKUP(N7,Pts!$A$2:$B$112,2,FALSE))</f>
      </c>
      <c r="X7" s="25">
        <f t="shared" si="0"/>
        <v>39</v>
      </c>
      <c r="Y7" s="25">
        <f>IF(COUNT(O7:W7)=Pts!$D$1,SUM(O7:W7)-SMALL(O7:W7,1),SUM(O7:W7))</f>
        <v>39</v>
      </c>
    </row>
    <row r="8" spans="1:26" ht="12.75">
      <c r="A8" s="225" t="s">
        <v>337</v>
      </c>
      <c r="B8" s="263" t="s">
        <v>50</v>
      </c>
      <c r="C8" s="238" t="s">
        <v>590</v>
      </c>
      <c r="D8" s="239" t="s">
        <v>253</v>
      </c>
      <c r="E8" s="254" t="s">
        <v>36</v>
      </c>
      <c r="F8" s="19">
        <v>4</v>
      </c>
      <c r="G8" s="20"/>
      <c r="H8" s="175"/>
      <c r="I8" s="20">
        <v>6</v>
      </c>
      <c r="J8" s="21"/>
      <c r="K8" s="20">
        <v>5</v>
      </c>
      <c r="L8" s="21"/>
      <c r="M8" s="20"/>
      <c r="N8" s="101"/>
      <c r="O8" s="22">
        <f>IF(COUNT(F8)=0,"",VLOOKUP(F8,Pts!$A$2:$B$112,2,FALSE))</f>
        <v>13</v>
      </c>
      <c r="P8" s="23">
        <f>IF(COUNT(G8)=0,"",VLOOKUP(G8,Pts!$A$2:$B$112,2,FALSE))</f>
      </c>
      <c r="Q8" s="24">
        <f>IF(COUNT(H8)=0,"",VLOOKUP(H8,Pts!$A$2:$B$112,2,FALSE))</f>
      </c>
      <c r="R8" s="23">
        <f>IF(COUNT(I8)=0,"",VLOOKUP(I8,Pts!$A$2:$B$112,2,FALSE))</f>
        <v>10</v>
      </c>
      <c r="S8" s="24">
        <f>IF(COUNT(J8)=0,"",VLOOKUP(J8,Pts!$A$2:$B$112,2,FALSE))</f>
      </c>
      <c r="T8" s="23">
        <f>IF(COUNT(K8)=0,"",VLOOKUP(K8,Pts!$A$2:$B$112,2,FALSE))</f>
        <v>11</v>
      </c>
      <c r="U8" s="24">
        <f>IF(COUNT(L8)=0,"",VLOOKUP(L8,Pts!$A$2:$B$112,2,FALSE))</f>
      </c>
      <c r="V8" s="189">
        <f>IF(COUNT(M8)=0,"",VLOOKUP(M8,Pts!$A$2:$B$112,2,FALSE))</f>
      </c>
      <c r="W8" s="24">
        <f>IF(COUNT(N8)=0,"",VLOOKUP(N8,Pts!$A$2:$B$112,2,FALSE))</f>
      </c>
      <c r="X8" s="25">
        <f t="shared" si="0"/>
        <v>34</v>
      </c>
      <c r="Y8" s="25">
        <f>IF(COUNT(O8:W8)=Pts!$D$1,SUM(O8:W8)-SMALL(O8:W8,1),SUM(O8:W8))</f>
        <v>34</v>
      </c>
      <c r="Z8" s="27"/>
    </row>
    <row r="9" spans="1:25" s="27" customFormat="1" ht="12.75">
      <c r="A9" s="74" t="s">
        <v>674</v>
      </c>
      <c r="B9" s="16"/>
      <c r="C9" s="17" t="s">
        <v>12</v>
      </c>
      <c r="D9" s="18" t="s">
        <v>13</v>
      </c>
      <c r="E9" s="26" t="s">
        <v>8</v>
      </c>
      <c r="F9" s="19"/>
      <c r="G9" s="20"/>
      <c r="H9" s="21"/>
      <c r="I9" s="20"/>
      <c r="J9" s="21">
        <v>1</v>
      </c>
      <c r="K9" s="20">
        <v>4</v>
      </c>
      <c r="L9" s="413" t="s">
        <v>612</v>
      </c>
      <c r="M9" s="414" t="s">
        <v>612</v>
      </c>
      <c r="N9" s="415" t="s">
        <v>612</v>
      </c>
      <c r="O9" s="22">
        <f>IF(COUNT(F9)=0,"",VLOOKUP(F9,Pts!$A$2:$B$112,2,FALSE))</f>
      </c>
      <c r="P9" s="23">
        <f>IF(COUNT(G9)=0,"",VLOOKUP(G9,Pts!$A$2:$B$112,2,FALSE))</f>
      </c>
      <c r="Q9" s="24">
        <f>IF(COUNT(H9)=0,"",VLOOKUP(H9,Pts!$A$2:$B$112,2,FALSE))</f>
      </c>
      <c r="R9" s="23">
        <f>IF(COUNT(I9)=0,"",VLOOKUP(I9,Pts!$A$2:$B$112,2,FALSE))</f>
      </c>
      <c r="S9" s="24">
        <f>IF(COUNT(J9)=0,"",VLOOKUP(J9,Pts!$A$2:$B$112,2,FALSE))</f>
        <v>20</v>
      </c>
      <c r="T9" s="23">
        <f>IF(COUNT(K9)=0,"",VLOOKUP(K9,Pts!$A$2:$B$112,2,FALSE))</f>
        <v>13</v>
      </c>
      <c r="U9" s="24">
        <f>IF(COUNT(L9)=0,"",VLOOKUP(L9,Pts!$A$2:$B$112,2,FALSE))</f>
      </c>
      <c r="V9" s="189">
        <f>IF(COUNT(M9)=0,"",VLOOKUP(M9,Pts!$A$2:$B$112,2,FALSE))</f>
      </c>
      <c r="W9" s="24">
        <f>IF(COUNT(N9)=0,"",VLOOKUP(N9,Pts!$A$2:$B$112,2,FALSE))</f>
      </c>
      <c r="X9" s="25">
        <f t="shared" si="0"/>
        <v>33</v>
      </c>
      <c r="Y9" s="25">
        <f>IF(COUNT(O9:W9)=Pts!$D$1,SUM(O9:W9)-SMALL(O9:W9,1),SUM(O9:W9))</f>
        <v>33</v>
      </c>
    </row>
    <row r="10" spans="1:25" ht="12.75">
      <c r="A10" s="226" t="s">
        <v>337</v>
      </c>
      <c r="B10" s="249"/>
      <c r="C10" s="250" t="s">
        <v>113</v>
      </c>
      <c r="D10" s="251" t="s">
        <v>114</v>
      </c>
      <c r="E10" s="233" t="s">
        <v>386</v>
      </c>
      <c r="F10" s="19"/>
      <c r="G10" s="20"/>
      <c r="H10" s="21"/>
      <c r="I10" s="20">
        <v>5</v>
      </c>
      <c r="J10" s="21"/>
      <c r="K10" s="20">
        <v>3</v>
      </c>
      <c r="L10" s="45"/>
      <c r="M10" s="44"/>
      <c r="N10" s="102"/>
      <c r="O10" s="22">
        <f>IF(COUNT(F10)=0,"",VLOOKUP(F10,Pts!$A$2:$B$112,2,FALSE))</f>
      </c>
      <c r="P10" s="23">
        <f>IF(COUNT(G10)=0,"",VLOOKUP(G10,Pts!$A$2:$B$112,2,FALSE))</f>
      </c>
      <c r="Q10" s="24">
        <f>IF(COUNT(H10)=0,"",VLOOKUP(H10,Pts!$A$2:$B$112,2,FALSE))</f>
      </c>
      <c r="R10" s="23">
        <f>IF(COUNT(I10)=0,"",VLOOKUP(I10,Pts!$A$2:$B$112,2,FALSE))</f>
        <v>11</v>
      </c>
      <c r="S10" s="24">
        <f>IF(COUNT(J10)=0,"",VLOOKUP(J10,Pts!$A$2:$B$112,2,FALSE))</f>
      </c>
      <c r="T10" s="23">
        <f>IF(COUNT(K10)=0,"",VLOOKUP(K10,Pts!$A$2:$B$112,2,FALSE))</f>
        <v>15</v>
      </c>
      <c r="U10" s="24">
        <f>IF(COUNT(L10)=0,"",VLOOKUP(L10,Pts!$A$2:$B$112,2,FALSE))</f>
      </c>
      <c r="V10" s="189">
        <f>IF(COUNT(M10)=0,"",VLOOKUP(M10,Pts!$A$2:$B$112,2,FALSE))</f>
      </c>
      <c r="W10" s="24">
        <f>IF(COUNT(N10)=0,"",VLOOKUP(N10,Pts!$A$2:$B$112,2,FALSE))</f>
      </c>
      <c r="X10" s="25">
        <f t="shared" si="0"/>
        <v>26</v>
      </c>
      <c r="Y10" s="25">
        <f>IF(COUNT(O10:W10)=Pts!$D$1,SUM(O10:W10)-SMALL(O10:W10,1),SUM(O10:W10))</f>
        <v>26</v>
      </c>
    </row>
    <row r="11" spans="1:250" ht="12.75">
      <c r="A11" s="29" t="s">
        <v>337</v>
      </c>
      <c r="B11" s="30"/>
      <c r="C11" s="31" t="s">
        <v>372</v>
      </c>
      <c r="D11" s="32" t="s">
        <v>118</v>
      </c>
      <c r="E11" s="64" t="s">
        <v>22</v>
      </c>
      <c r="F11" s="19"/>
      <c r="G11" s="20"/>
      <c r="H11" s="21"/>
      <c r="I11" s="20">
        <v>3</v>
      </c>
      <c r="J11" s="21"/>
      <c r="K11" s="20"/>
      <c r="L11" s="45"/>
      <c r="M11" s="44"/>
      <c r="N11" s="102"/>
      <c r="O11" s="22">
        <f>IF(COUNT(F11)=0,"",VLOOKUP(F11,Pts!$A$2:$B$112,2,FALSE))</f>
      </c>
      <c r="P11" s="23">
        <f>IF(COUNT(G11)=0,"",VLOOKUP(G11,Pts!$A$2:$B$112,2,FALSE))</f>
      </c>
      <c r="Q11" s="24">
        <f>IF(COUNT(H11)=0,"",VLOOKUP(H11,Pts!$A$2:$B$112,2,FALSE))</f>
      </c>
      <c r="R11" s="23">
        <f>IF(COUNT(I11)=0,"",VLOOKUP(I11,Pts!$A$2:$B$112,2,FALSE))</f>
        <v>15</v>
      </c>
      <c r="S11" s="24">
        <f>IF(COUNT(J11)=0,"",VLOOKUP(J11,Pts!$A$2:$B$112,2,FALSE))</f>
      </c>
      <c r="T11" s="23">
        <f>IF(COUNT(K11)=0,"",VLOOKUP(K11,Pts!$A$2:$B$112,2,FALSE))</f>
      </c>
      <c r="U11" s="24">
        <f>IF(COUNT(L11)=0,"",VLOOKUP(L11,Pts!$A$2:$B$112,2,FALSE))</f>
      </c>
      <c r="V11" s="189">
        <f>IF(COUNT(M11)=0,"",VLOOKUP(M11,Pts!$A$2:$B$112,2,FALSE))</f>
      </c>
      <c r="W11" s="24">
        <f>IF(COUNT(N11)=0,"",VLOOKUP(N11,Pts!$A$2:$B$112,2,FALSE))</f>
      </c>
      <c r="X11" s="25">
        <f t="shared" si="0"/>
        <v>15</v>
      </c>
      <c r="Y11" s="25">
        <f>IF(COUNT(O11:W11)=Pts!$D$1,SUM(O11:W11)-SMALL(O11:W11,1),SUM(O11:W11))</f>
        <v>15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</row>
    <row r="12" spans="1:25" ht="12.75">
      <c r="A12" s="241" t="s">
        <v>337</v>
      </c>
      <c r="B12" s="263"/>
      <c r="C12" s="264" t="s">
        <v>436</v>
      </c>
      <c r="D12" s="265" t="s">
        <v>438</v>
      </c>
      <c r="E12" s="372" t="s">
        <v>22</v>
      </c>
      <c r="F12" s="19"/>
      <c r="G12" s="20"/>
      <c r="H12" s="21">
        <v>5</v>
      </c>
      <c r="I12" s="20"/>
      <c r="J12" s="21"/>
      <c r="K12" s="20"/>
      <c r="L12" s="45"/>
      <c r="M12" s="44"/>
      <c r="N12" s="102"/>
      <c r="O12" s="22">
        <f>IF(COUNT(F12)=0,"",VLOOKUP(F12,Pts!$A$2:$B$112,2,FALSE))</f>
      </c>
      <c r="P12" s="23">
        <f>IF(COUNT(G12)=0,"",VLOOKUP(G12,Pts!$A$2:$B$112,2,FALSE))</f>
      </c>
      <c r="Q12" s="24">
        <f>IF(COUNT(H12)=0,"",VLOOKUP(H12,Pts!$A$2:$B$112,2,FALSE))</f>
        <v>11</v>
      </c>
      <c r="R12" s="23">
        <f>IF(COUNT(I12)=0,"",VLOOKUP(I12,Pts!$A$2:$B$112,2,FALSE))</f>
      </c>
      <c r="S12" s="24">
        <f>IF(COUNT(J12)=0,"",VLOOKUP(J12,Pts!$A$2:$B$112,2,FALSE))</f>
      </c>
      <c r="T12" s="23">
        <f>IF(COUNT(K12)=0,"",VLOOKUP(K12,Pts!$A$2:$B$112,2,FALSE))</f>
      </c>
      <c r="U12" s="24">
        <f>IF(COUNT(L12)=0,"",VLOOKUP(L12,Pts!$A$2:$B$112,2,FALSE))</f>
      </c>
      <c r="V12" s="189">
        <f>IF(COUNT(M12)=0,"",VLOOKUP(M12,Pts!$A$2:$B$112,2,FALSE))</f>
      </c>
      <c r="W12" s="24">
        <f>IF(COUNT(N12)=0,"",VLOOKUP(N12,Pts!$A$2:$B$112,2,FALSE))</f>
      </c>
      <c r="X12" s="25">
        <f t="shared" si="0"/>
        <v>11</v>
      </c>
      <c r="Y12" s="25">
        <f>IF(COUNT(O12:W12)=Pts!$D$1,SUM(O12:W12)-SMALL(O12:W12,1),SUM(O12:W12))</f>
        <v>11</v>
      </c>
    </row>
    <row r="13" spans="1:25" ht="12.75">
      <c r="A13" s="293" t="s">
        <v>337</v>
      </c>
      <c r="B13" s="390"/>
      <c r="C13" s="391" t="s">
        <v>596</v>
      </c>
      <c r="D13" s="392" t="s">
        <v>45</v>
      </c>
      <c r="E13" s="256" t="s">
        <v>41</v>
      </c>
      <c r="F13" s="19"/>
      <c r="G13" s="20"/>
      <c r="H13" s="21"/>
      <c r="I13" s="20">
        <v>10</v>
      </c>
      <c r="J13" s="21"/>
      <c r="K13" s="20"/>
      <c r="L13" s="393"/>
      <c r="M13" s="340"/>
      <c r="N13" s="342"/>
      <c r="O13" s="22">
        <f>IF(COUNT(F13)=0,"",VLOOKUP(F13,Pts!$A$2:$B$112,2,FALSE))</f>
      </c>
      <c r="P13" s="23">
        <f>IF(COUNT(G13)=0,"",VLOOKUP(G13,Pts!$A$2:$B$112,2,FALSE))</f>
      </c>
      <c r="Q13" s="24">
        <f>IF(COUNT(H13)=0,"",VLOOKUP(H13,Pts!$A$2:$B$112,2,FALSE))</f>
      </c>
      <c r="R13" s="23">
        <f>IF(COUNT(I13)=0,"",VLOOKUP(I13,Pts!$A$2:$B$112,2,FALSE))</f>
        <v>6</v>
      </c>
      <c r="S13" s="24">
        <f>IF(COUNT(J13)=0,"",VLOOKUP(J13,Pts!$A$2:$B$112,2,FALSE))</f>
      </c>
      <c r="T13" s="23">
        <f>IF(COUNT(K13)=0,"",VLOOKUP(K13,Pts!$A$2:$B$112,2,FALSE))</f>
      </c>
      <c r="U13" s="24">
        <f>IF(COUNT(L13)=0,"",VLOOKUP(L13,Pts!$A$2:$B$112,2,FALSE))</f>
      </c>
      <c r="V13" s="189">
        <f>IF(COUNT(M13)=0,"",VLOOKUP(M13,Pts!$A$2:$B$112,2,FALSE))</f>
      </c>
      <c r="W13" s="24">
        <f>IF(COUNT(N13)=0,"",VLOOKUP(N13,Pts!$A$2:$B$112,2,FALSE))</f>
      </c>
      <c r="X13" s="25">
        <f t="shared" si="0"/>
        <v>6</v>
      </c>
      <c r="Y13" s="25">
        <f>IF(COUNT(O13:W13)=Pts!$D$1,SUM(O13:W13)-SMALL(O13:W13,1),SUM(O13:W13))</f>
        <v>6</v>
      </c>
    </row>
  </sheetData>
  <sheetProtection/>
  <printOptions horizontalCentered="1" verticalCentered="1"/>
  <pageMargins left="0" right="0" top="0.984251968503937" bottom="2.952755905511811" header="0.5118110236220472" footer="2.8740157480314963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"/>
  <sheetViews>
    <sheetView zoomScalePageLayoutView="0" workbookViewId="0" topLeftCell="A1">
      <selection activeCell="A2" sqref="A2:IV9"/>
    </sheetView>
  </sheetViews>
  <sheetFormatPr defaultColWidth="11.421875" defaultRowHeight="12.75"/>
  <cols>
    <col min="1" max="1" width="6.140625" style="0" bestFit="1" customWidth="1"/>
    <col min="2" max="2" width="5.00390625" style="0" customWidth="1"/>
    <col min="3" max="3" width="13.28125" style="0" customWidth="1"/>
    <col min="4" max="4" width="12.140625" style="0" customWidth="1"/>
    <col min="5" max="5" width="14.7109375" style="2" customWidth="1"/>
    <col min="6" max="6" width="5.8515625" style="1" customWidth="1"/>
    <col min="7" max="7" width="4.7109375" style="1" customWidth="1"/>
    <col min="8" max="8" width="3.8515625" style="1" bestFit="1" customWidth="1"/>
    <col min="9" max="9" width="5.57421875" style="1" customWidth="1"/>
    <col min="10" max="10" width="5.00390625" style="1" customWidth="1"/>
    <col min="11" max="11" width="5.00390625" style="134" customWidth="1"/>
    <col min="12" max="12" width="6.421875" style="136" customWidth="1"/>
    <col min="13" max="13" width="4.8515625" style="100" hidden="1" customWidth="1"/>
    <col min="14" max="14" width="5.140625" style="100" hidden="1" customWidth="1"/>
    <col min="15" max="15" width="4.57421875" style="1" customWidth="1"/>
    <col min="16" max="16" width="5.00390625" style="1" customWidth="1"/>
    <col min="17" max="17" width="5.00390625" style="1" bestFit="1" customWidth="1"/>
    <col min="18" max="18" width="4.28125" style="135" customWidth="1"/>
    <col min="19" max="19" width="5.00390625" style="1" customWidth="1"/>
    <col min="20" max="20" width="4.421875" style="1" customWidth="1"/>
    <col min="21" max="21" width="5.57421875" style="1" customWidth="1"/>
    <col min="22" max="22" width="4.421875" style="68" customWidth="1"/>
    <col min="23" max="23" width="5.140625" style="69" bestFit="1" customWidth="1"/>
    <col min="24" max="24" width="6.28125" style="4" customWidth="1"/>
    <col min="25" max="25" width="7.28125" style="4" customWidth="1"/>
    <col min="26" max="26" width="7.7109375" style="0" customWidth="1"/>
  </cols>
  <sheetData>
    <row r="1" spans="1:26" s="3" customFormat="1" ht="25.5" customHeight="1" thickBot="1">
      <c r="A1" s="125">
        <f>'L1-Scr'!A1</f>
        <v>2013</v>
      </c>
      <c r="B1" s="126"/>
      <c r="C1" s="122" t="str">
        <f>'L1-Scr'!C1</f>
        <v>Ligue 1</v>
      </c>
      <c r="D1" s="123" t="str">
        <f>'L1-Scr'!D1</f>
        <v>Aquitaine</v>
      </c>
      <c r="E1" s="97" t="s">
        <v>341</v>
      </c>
      <c r="F1" s="6" t="str">
        <f>'L1-Scr'!F1</f>
        <v>Uzerche</v>
      </c>
      <c r="G1" s="7" t="str">
        <f>'L1-Scr'!G1</f>
        <v>Bonnat</v>
      </c>
      <c r="H1" s="174" t="str">
        <f>'L1-Scr'!H1</f>
        <v>Cauneille</v>
      </c>
      <c r="I1" s="166" t="str">
        <f>'L1-Scr'!I1</f>
        <v>Monein</v>
      </c>
      <c r="J1" s="8" t="str">
        <f>'L1-Scr'!J1</f>
        <v>Licq</v>
      </c>
      <c r="K1" s="7" t="str">
        <f>'L1-Scr'!K1</f>
        <v>Cancon</v>
      </c>
      <c r="L1" s="8">
        <f>'L1-Scr'!L1</f>
        <v>0</v>
      </c>
      <c r="M1" s="166">
        <f>'L1-Scr'!M1</f>
        <v>0</v>
      </c>
      <c r="N1" s="200">
        <f>'L1-Scr'!N1</f>
        <v>0</v>
      </c>
      <c r="O1" s="201" t="str">
        <f>'L1-Scr'!O1</f>
        <v>Uzerche</v>
      </c>
      <c r="P1" s="199" t="str">
        <f>'L1-Scr'!P1</f>
        <v>Bonnat</v>
      </c>
      <c r="Q1" s="10" t="str">
        <f>'L1-Scr'!Q1</f>
        <v>Cauneille</v>
      </c>
      <c r="R1" s="199" t="str">
        <f>'L1-Scr'!R1</f>
        <v>Monein</v>
      </c>
      <c r="S1" s="10" t="str">
        <f>'L1-Scr'!S1</f>
        <v>Licq</v>
      </c>
      <c r="T1" s="199" t="str">
        <f>'L1-Scr'!T1</f>
        <v>Cancon</v>
      </c>
      <c r="U1" s="10">
        <f>'L1-Scr'!U1</f>
      </c>
      <c r="V1" s="199">
        <f>'L1-Scr'!V1</f>
      </c>
      <c r="W1" s="9">
        <f>'L1-Scr'!W1</f>
      </c>
      <c r="X1" s="11" t="str">
        <f>'L1-Scr'!X1</f>
        <v>TOTAL</v>
      </c>
      <c r="Y1" s="67" t="str">
        <f>'L1-Scr'!Y1</f>
        <v>TOTAL  -1</v>
      </c>
      <c r="Z1" s="188" t="str">
        <f>'L1-Scr'!Z1</f>
        <v>pts CDF</v>
      </c>
    </row>
    <row r="2" spans="1:250" s="27" customFormat="1" ht="12.75" customHeight="1">
      <c r="A2" s="220" t="s">
        <v>341</v>
      </c>
      <c r="B2" s="221"/>
      <c r="C2" s="222" t="s">
        <v>343</v>
      </c>
      <c r="D2" s="223" t="s">
        <v>104</v>
      </c>
      <c r="E2" s="209" t="s">
        <v>342</v>
      </c>
      <c r="F2" s="19"/>
      <c r="G2" s="20"/>
      <c r="H2" s="21">
        <v>1</v>
      </c>
      <c r="I2" s="20">
        <v>2</v>
      </c>
      <c r="J2" s="416"/>
      <c r="K2" s="20">
        <v>2</v>
      </c>
      <c r="L2" s="21"/>
      <c r="M2" s="20"/>
      <c r="N2" s="101"/>
      <c r="O2" s="22">
        <f>IF(COUNT(F2)=0,"",VLOOKUP(F2,Pts!$A$2:$B$112,2,FALSE))</f>
      </c>
      <c r="P2" s="23">
        <f>IF(COUNT(G2)=0,"",VLOOKUP(G2,Pts!$A$2:$B$112,2,FALSE))</f>
      </c>
      <c r="Q2" s="24">
        <f>IF(COUNT(H2)=0,"",VLOOKUP(H2,Pts!$A$2:$B$112,2,FALSE))</f>
        <v>20</v>
      </c>
      <c r="R2" s="23">
        <f>IF(COUNT(I2)=0,"",VLOOKUP(I2,Pts!$A$2:$B$112,2,FALSE))</f>
        <v>17</v>
      </c>
      <c r="S2" s="422">
        <v>14</v>
      </c>
      <c r="T2" s="23">
        <f>IF(COUNT(K2)=0,"",VLOOKUP(K2,Pts!$A$2:$B$112,2,FALSE))</f>
        <v>17</v>
      </c>
      <c r="U2" s="24">
        <f>IF(COUNT(L2)=0,"",VLOOKUP(L2,Pts!$A$2:$B$112,2,FALSE))</f>
      </c>
      <c r="V2" s="189">
        <f>IF(COUNT(M2)=0,"",VLOOKUP(M2,Pts!$A$2:$B$112,2,FALSE))</f>
      </c>
      <c r="W2" s="24">
        <f>IF(COUNT(N2)=0,"",VLOOKUP(N2,Pts!$A$2:$B$112,2,FALSE))</f>
      </c>
      <c r="X2" s="25">
        <f aca="true" t="shared" si="0" ref="X2:X9">SUM(O2:W2)</f>
        <v>68</v>
      </c>
      <c r="Y2" s="25">
        <f>IF(COUNT(O2:W2)=Pts!$D$1,SUM(O2:W2)-SMALL(O2:W2,1),SUM(O2:W2))</f>
        <v>68</v>
      </c>
      <c r="Z2" s="418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</row>
    <row r="3" spans="1:250" ht="12.75">
      <c r="A3" s="220" t="s">
        <v>341</v>
      </c>
      <c r="B3" s="221"/>
      <c r="C3" s="222" t="s">
        <v>476</v>
      </c>
      <c r="D3" s="223" t="s">
        <v>117</v>
      </c>
      <c r="E3" s="224" t="s">
        <v>434</v>
      </c>
      <c r="F3" s="19">
        <v>1</v>
      </c>
      <c r="G3" s="20">
        <v>2</v>
      </c>
      <c r="H3" s="21"/>
      <c r="I3" s="20"/>
      <c r="J3" s="416"/>
      <c r="K3" s="20">
        <v>3</v>
      </c>
      <c r="L3" s="21"/>
      <c r="M3" s="20"/>
      <c r="N3" s="101"/>
      <c r="O3" s="22">
        <f>IF(COUNT(F3)=0,"",VLOOKUP(F3,Pts!$A$2:$B$112,2,FALSE))</f>
        <v>20</v>
      </c>
      <c r="P3" s="23">
        <f>IF(COUNT(G3)=0,"",VLOOKUP(G3,Pts!$A$2:$B$112,2,FALSE))</f>
        <v>17</v>
      </c>
      <c r="Q3" s="24">
        <f>IF(COUNT(H3)=0,"",VLOOKUP(H3,Pts!$A$2:$B$112,2,FALSE))</f>
      </c>
      <c r="R3" s="23">
        <f>IF(COUNT(I3)=0,"",VLOOKUP(I3,Pts!$A$2:$B$112,2,FALSE))</f>
      </c>
      <c r="S3" s="422">
        <v>14</v>
      </c>
      <c r="T3" s="23">
        <f>IF(COUNT(K3)=0,"",VLOOKUP(K3,Pts!$A$2:$B$112,2,FALSE))</f>
        <v>15</v>
      </c>
      <c r="U3" s="24">
        <f>IF(COUNT(L3)=0,"",VLOOKUP(L3,Pts!$A$2:$B$112,2,FALSE))</f>
      </c>
      <c r="V3" s="189">
        <f>IF(COUNT(M3)=0,"",VLOOKUP(M3,Pts!$A$2:$B$112,2,FALSE))</f>
      </c>
      <c r="W3" s="24">
        <f>IF(COUNT(N3)=0,"",VLOOKUP(N3,Pts!$A$2:$B$112,2,FALSE))</f>
      </c>
      <c r="X3" s="25">
        <f t="shared" si="0"/>
        <v>66</v>
      </c>
      <c r="Y3" s="25">
        <f>IF(COUNT(O3:W3)=Pts!$D$1,SUM(O3:W3)-SMALL(O3:W3,1),SUM(O3:W3))</f>
        <v>66</v>
      </c>
      <c r="Z3" s="418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250" s="80" customFormat="1" ht="12.75" customHeight="1">
      <c r="A4" s="70" t="s">
        <v>341</v>
      </c>
      <c r="B4" s="54"/>
      <c r="C4" s="55" t="s">
        <v>143</v>
      </c>
      <c r="D4" s="56" t="s">
        <v>144</v>
      </c>
      <c r="E4" s="57" t="s">
        <v>428</v>
      </c>
      <c r="F4" s="19"/>
      <c r="G4" s="20"/>
      <c r="H4" s="21"/>
      <c r="I4" s="20">
        <v>1</v>
      </c>
      <c r="J4" s="21">
        <v>1</v>
      </c>
      <c r="K4" s="20">
        <v>1</v>
      </c>
      <c r="L4" s="21"/>
      <c r="M4" s="20"/>
      <c r="N4" s="101"/>
      <c r="O4" s="22">
        <f>IF(COUNT(F4)=0,"",VLOOKUP(F4,Pts!$A$2:$B$112,2,FALSE))</f>
      </c>
      <c r="P4" s="23">
        <f>IF(COUNT(G4)=0,"",VLOOKUP(G4,Pts!$A$2:$B$112,2,FALSE))</f>
      </c>
      <c r="Q4" s="24">
        <f>IF(COUNT(H4)=0,"",VLOOKUP(H4,Pts!$A$2:$B$112,2,FALSE))</f>
      </c>
      <c r="R4" s="23">
        <f>IF(COUNT(I4)=0,"",VLOOKUP(I4,Pts!$A$2:$B$112,2,FALSE))</f>
        <v>20</v>
      </c>
      <c r="S4" s="344">
        <f>IF(COUNT(J4)=0,"",VLOOKUP(J4,Pts!$A$2:$B$112,2,FALSE))</f>
        <v>20</v>
      </c>
      <c r="T4" s="23">
        <f>IF(COUNT(K4)=0,"",VLOOKUP(K4,Pts!$A$2:$B$112,2,FALSE))</f>
        <v>20</v>
      </c>
      <c r="U4" s="24">
        <f>IF(COUNT(L4)=0,"",VLOOKUP(L4,Pts!$A$2:$B$112,2,FALSE))</f>
      </c>
      <c r="V4" s="189">
        <f>IF(COUNT(M4)=0,"",VLOOKUP(M4,Pts!$A$2:$B$112,2,FALSE))</f>
      </c>
      <c r="W4" s="24">
        <f>IF(COUNT(N4)=0,"",VLOOKUP(N4,Pts!$A$2:$B$112,2,FALSE))</f>
      </c>
      <c r="X4" s="25">
        <f t="shared" si="0"/>
        <v>60</v>
      </c>
      <c r="Y4" s="25">
        <f>IF(COUNT(O4:W4)=Pts!$D$1,SUM(O4:W4)-SMALL(O4:W4,1),SUM(O4:W4))</f>
        <v>60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6" ht="12.75">
      <c r="A5" s="181" t="s">
        <v>341</v>
      </c>
      <c r="B5" s="33"/>
      <c r="C5" s="31" t="s">
        <v>619</v>
      </c>
      <c r="D5" s="32" t="s">
        <v>32</v>
      </c>
      <c r="E5" s="58" t="s">
        <v>620</v>
      </c>
      <c r="F5" s="19">
        <v>4</v>
      </c>
      <c r="G5" s="20"/>
      <c r="H5" s="21">
        <v>2</v>
      </c>
      <c r="I5" s="20">
        <v>6</v>
      </c>
      <c r="J5" s="21"/>
      <c r="K5" s="20"/>
      <c r="L5" s="21"/>
      <c r="M5" s="20"/>
      <c r="N5" s="101"/>
      <c r="O5" s="22">
        <f>IF(COUNT(F5)=0,"",VLOOKUP(F5,Pts!$A$2:$B$112,2,FALSE))</f>
        <v>13</v>
      </c>
      <c r="P5" s="23">
        <f>IF(COUNT(G5)=0,"",VLOOKUP(G5,Pts!$A$2:$B$112,2,FALSE))</f>
      </c>
      <c r="Q5" s="24">
        <f>IF(COUNT(H5)=0,"",VLOOKUP(H5,Pts!$A$2:$B$112,2,FALSE))</f>
        <v>17</v>
      </c>
      <c r="R5" s="23">
        <f>IF(COUNT(I5)=0,"",VLOOKUP(I5,Pts!$A$2:$B$112,2,FALSE))</f>
        <v>10</v>
      </c>
      <c r="S5" s="339">
        <f>IF(COUNT(J5)=0,"",VLOOKUP(J5,Pts!$A$2:$B$112,2,FALSE))</f>
      </c>
      <c r="T5" s="23">
        <f>IF(COUNT(K5)=0,"",VLOOKUP(K5,Pts!$A$2:$B$112,2,FALSE))</f>
      </c>
      <c r="U5" s="24">
        <f>IF(COUNT(L5)=0,"",VLOOKUP(L5,Pts!$A$2:$B$112,2,FALSE))</f>
      </c>
      <c r="V5" s="189">
        <f>IF(COUNT(M5)=0,"",VLOOKUP(M5,Pts!$A$2:$B$112,2,FALSE))</f>
      </c>
      <c r="W5" s="24">
        <f>IF(COUNT(N5)=0,"",VLOOKUP(N5,Pts!$A$2:$B$112,2,FALSE))</f>
      </c>
      <c r="X5" s="25">
        <f t="shared" si="0"/>
        <v>40</v>
      </c>
      <c r="Y5" s="25">
        <f>IF(COUNT(O5:W5)=Pts!$D$1,SUM(O5:W5)-SMALL(O5:W5,1),SUM(O5:W5))</f>
        <v>40</v>
      </c>
      <c r="Z5" s="417"/>
    </row>
    <row r="6" spans="1:26" ht="12.75">
      <c r="A6" s="293" t="s">
        <v>341</v>
      </c>
      <c r="B6" s="263" t="s">
        <v>50</v>
      </c>
      <c r="C6" s="264" t="s">
        <v>507</v>
      </c>
      <c r="D6" s="265" t="s">
        <v>508</v>
      </c>
      <c r="E6" s="224" t="s">
        <v>121</v>
      </c>
      <c r="F6" s="19">
        <v>3</v>
      </c>
      <c r="G6" s="20">
        <v>1</v>
      </c>
      <c r="H6" s="21"/>
      <c r="I6" s="20"/>
      <c r="J6" s="21"/>
      <c r="K6" s="20"/>
      <c r="L6" s="21"/>
      <c r="M6" s="20"/>
      <c r="N6" s="101"/>
      <c r="O6" s="22">
        <f>IF(COUNT(F6)=0,"",VLOOKUP(F6,Pts!$A$2:$B$112,2,FALSE))</f>
        <v>15</v>
      </c>
      <c r="P6" s="23">
        <f>IF(COUNT(G6)=0,"",VLOOKUP(G6,Pts!$A$2:$B$112,2,FALSE))</f>
        <v>20</v>
      </c>
      <c r="Q6" s="24">
        <f>IF(COUNT(H6)=0,"",VLOOKUP(H6,Pts!$A$2:$B$112,2,FALSE))</f>
      </c>
      <c r="R6" s="23">
        <f>IF(COUNT(I6)=0,"",VLOOKUP(I6,Pts!$A$2:$B$112,2,FALSE))</f>
      </c>
      <c r="S6" s="24">
        <f>IF(COUNT(J6)=0,"",VLOOKUP(J6,Pts!$A$2:$B$112,2,FALSE))</f>
      </c>
      <c r="T6" s="23">
        <f>IF(COUNT(K6)=0,"",VLOOKUP(K6,Pts!$A$2:$B$112,2,FALSE))</f>
      </c>
      <c r="U6" s="24">
        <f>IF(COUNT(L6)=0,"",VLOOKUP(L6,Pts!$A$2:$B$112,2,FALSE))</f>
      </c>
      <c r="V6" s="189">
        <f>IF(COUNT(M6)=0,"",VLOOKUP(M6,Pts!$A$2:$B$112,2,FALSE))</f>
      </c>
      <c r="W6" s="24">
        <f>IF(COUNT(N6)=0,"",VLOOKUP(N6,Pts!$A$2:$B$112,2,FALSE))</f>
      </c>
      <c r="X6" s="25">
        <f t="shared" si="0"/>
        <v>35</v>
      </c>
      <c r="Y6" s="25">
        <f>IF(COUNT(O6:W6)=Pts!$D$1,SUM(O6:W6)-SMALL(O6:W6,1),SUM(O6:W6))</f>
        <v>35</v>
      </c>
      <c r="Z6" s="424"/>
    </row>
    <row r="7" spans="1:250" ht="12.75">
      <c r="A7" s="29" t="s">
        <v>341</v>
      </c>
      <c r="B7" s="33"/>
      <c r="C7" s="31" t="s">
        <v>65</v>
      </c>
      <c r="D7" s="32" t="s">
        <v>66</v>
      </c>
      <c r="E7" s="57" t="s">
        <v>41</v>
      </c>
      <c r="F7" s="19"/>
      <c r="G7" s="20"/>
      <c r="H7" s="21"/>
      <c r="I7" s="20">
        <v>3</v>
      </c>
      <c r="J7" s="21">
        <v>2</v>
      </c>
      <c r="K7" s="20"/>
      <c r="L7" s="21"/>
      <c r="M7" s="20"/>
      <c r="N7" s="101"/>
      <c r="O7" s="22">
        <f>IF(COUNT(F7)=0,"",VLOOKUP(F7,Pts!$A$2:$B$112,2,FALSE))</f>
      </c>
      <c r="P7" s="23">
        <f>IF(COUNT(G7)=0,"",VLOOKUP(G7,Pts!$A$2:$B$112,2,FALSE))</f>
      </c>
      <c r="Q7" s="24">
        <f>IF(COUNT(H7)=0,"",VLOOKUP(H7,Pts!$A$2:$B$112,2,FALSE))</f>
      </c>
      <c r="R7" s="23">
        <f>IF(COUNT(I7)=0,"",VLOOKUP(I7,Pts!$A$2:$B$112,2,FALSE))</f>
        <v>15</v>
      </c>
      <c r="S7" s="24">
        <f>IF(COUNT(J7)=0,"",VLOOKUP(J7,Pts!$A$2:$B$112,2,FALSE))</f>
        <v>17</v>
      </c>
      <c r="T7" s="23">
        <f>IF(COUNT(K7)=0,"",VLOOKUP(K7,Pts!$A$2:$B$112,2,FALSE))</f>
      </c>
      <c r="U7" s="24">
        <f>IF(COUNT(L7)=0,"",VLOOKUP(L7,Pts!$A$2:$B$112,2,FALSE))</f>
      </c>
      <c r="V7" s="189">
        <f>IF(COUNT(M7)=0,"",VLOOKUP(M7,Pts!$A$2:$B$112,2,FALSE))</f>
      </c>
      <c r="W7" s="24">
        <f>IF(COUNT(N7)=0,"",VLOOKUP(N7,Pts!$A$2:$B$112,2,FALSE))</f>
      </c>
      <c r="X7" s="25">
        <f t="shared" si="0"/>
        <v>32</v>
      </c>
      <c r="Y7" s="25">
        <f>IF(COUNT(O7:W7)=Pts!$D$1,SUM(O7:W7)-SMALL(O7:W7,1),SUM(O7:W7))</f>
        <v>32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</row>
    <row r="8" spans="1:25" ht="12.75">
      <c r="A8" s="241" t="s">
        <v>672</v>
      </c>
      <c r="B8" s="260"/>
      <c r="C8" s="261" t="s">
        <v>442</v>
      </c>
      <c r="D8" s="262" t="s">
        <v>332</v>
      </c>
      <c r="E8" s="254" t="s">
        <v>613</v>
      </c>
      <c r="F8" s="19">
        <v>2</v>
      </c>
      <c r="G8" s="20"/>
      <c r="H8" s="21"/>
      <c r="I8" s="20">
        <v>4</v>
      </c>
      <c r="J8" s="21"/>
      <c r="K8" s="20"/>
      <c r="L8" s="21"/>
      <c r="M8" s="20"/>
      <c r="N8" s="101"/>
      <c r="O8" s="22">
        <f>IF(COUNT(F8)=0,"",VLOOKUP(F8,Pts!$A$2:$B$112,2,FALSE))</f>
        <v>17</v>
      </c>
      <c r="P8" s="23">
        <f>IF(COUNT(G8)=0,"",VLOOKUP(G8,Pts!$A$2:$B$112,2,FALSE))</f>
      </c>
      <c r="Q8" s="24">
        <f>IF(COUNT(H8)=0,"",VLOOKUP(H8,Pts!$A$2:$B$112,2,FALSE))</f>
      </c>
      <c r="R8" s="23">
        <f>IF(COUNT(I8)=0,"",VLOOKUP(I8,Pts!$A$2:$B$112,2,FALSE))</f>
        <v>13</v>
      </c>
      <c r="S8" s="24">
        <f>IF(COUNT(J8)=0,"",VLOOKUP(J8,Pts!$A$2:$B$112,2,FALSE))</f>
      </c>
      <c r="T8" s="23">
        <f>IF(COUNT(K8)=0,"",VLOOKUP(K8,Pts!$A$2:$B$112,2,FALSE))</f>
      </c>
      <c r="U8" s="24">
        <f>IF(COUNT(L8)=0,"",VLOOKUP(L8,Pts!$A$2:$B$112,2,FALSE))</f>
      </c>
      <c r="V8" s="189">
        <f>IF(COUNT(M8)=0,"",VLOOKUP(M8,Pts!$A$2:$B$112,2,FALSE))</f>
      </c>
      <c r="W8" s="24">
        <f>IF(COUNT(N8)=0,"",VLOOKUP(N8,Pts!$A$2:$B$112,2,FALSE))</f>
      </c>
      <c r="X8" s="25">
        <f t="shared" si="0"/>
        <v>30</v>
      </c>
      <c r="Y8" s="25">
        <f>IF(COUNT(O8:W8)=Pts!$D$1,SUM(O8:W8)-SMALL(O8:W8,1),SUM(O8:W8))</f>
        <v>30</v>
      </c>
    </row>
    <row r="9" spans="1:25" ht="12.75">
      <c r="A9" s="70" t="s">
        <v>341</v>
      </c>
      <c r="B9" s="48"/>
      <c r="C9" s="49" t="s">
        <v>248</v>
      </c>
      <c r="D9" s="50" t="s">
        <v>90</v>
      </c>
      <c r="E9" s="58" t="s">
        <v>99</v>
      </c>
      <c r="F9" s="19"/>
      <c r="G9" s="20"/>
      <c r="H9" s="21"/>
      <c r="I9" s="20">
        <v>5</v>
      </c>
      <c r="J9" s="21"/>
      <c r="K9" s="20">
        <v>4</v>
      </c>
      <c r="L9" s="21"/>
      <c r="M9" s="20"/>
      <c r="N9" s="101"/>
      <c r="O9" s="22">
        <f>IF(COUNT(F9)=0,"",VLOOKUP(F9,Pts!$A$2:$B$112,2,FALSE))</f>
      </c>
      <c r="P9" s="23">
        <f>IF(COUNT(G9)=0,"",VLOOKUP(G9,Pts!$A$2:$B$112,2,FALSE))</f>
      </c>
      <c r="Q9" s="24">
        <f>IF(COUNT(H9)=0,"",VLOOKUP(H9,Pts!$A$2:$B$112,2,FALSE))</f>
      </c>
      <c r="R9" s="23">
        <f>IF(COUNT(I9)=0,"",VLOOKUP(I9,Pts!$A$2:$B$112,2,FALSE))</f>
        <v>11</v>
      </c>
      <c r="S9" s="24">
        <f>IF(COUNT(J9)=0,"",VLOOKUP(J9,Pts!$A$2:$B$112,2,FALSE))</f>
      </c>
      <c r="T9" s="23">
        <f>IF(COUNT(K9)=0,"",VLOOKUP(K9,Pts!$A$2:$B$112,2,FALSE))</f>
        <v>13</v>
      </c>
      <c r="U9" s="24">
        <f>IF(COUNT(L9)=0,"",VLOOKUP(L9,Pts!$A$2:$B$112,2,FALSE))</f>
      </c>
      <c r="V9" s="189">
        <f>IF(COUNT(M9)=0,"",VLOOKUP(M9,Pts!$A$2:$B$112,2,FALSE))</f>
      </c>
      <c r="W9" s="24">
        <f>IF(COUNT(N9)=0,"",VLOOKUP(N9,Pts!$A$2:$B$112,2,FALSE))</f>
      </c>
      <c r="X9" s="25">
        <f t="shared" si="0"/>
        <v>24</v>
      </c>
      <c r="Y9" s="25">
        <f>IF(COUNT(O9:W9)=Pts!$D$1,SUM(O9:W9)-SMALL(O9:W9,1),SUM(O9:W9))</f>
        <v>24</v>
      </c>
    </row>
  </sheetData>
  <sheetProtection/>
  <printOptions horizontalCentered="1"/>
  <pageMargins left="0" right="0" top="0.984251968503937" bottom="0.984251968503937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6"/>
  <sheetViews>
    <sheetView zoomScalePageLayoutView="0" workbookViewId="0" topLeftCell="A1">
      <selection activeCell="A2" sqref="A2:IV6"/>
    </sheetView>
  </sheetViews>
  <sheetFormatPr defaultColWidth="11.421875" defaultRowHeight="12.75"/>
  <cols>
    <col min="1" max="1" width="5.00390625" style="0" customWidth="1"/>
    <col min="2" max="2" width="5.8515625" style="0" customWidth="1"/>
    <col min="3" max="3" width="14.421875" style="0" bestFit="1" customWidth="1"/>
    <col min="4" max="4" width="14.00390625" style="0" bestFit="1" customWidth="1"/>
    <col min="5" max="5" width="14.7109375" style="2" customWidth="1"/>
    <col min="6" max="6" width="5.8515625" style="1" customWidth="1"/>
    <col min="7" max="7" width="4.7109375" style="1" customWidth="1"/>
    <col min="8" max="8" width="3.8515625" style="1" bestFit="1" customWidth="1"/>
    <col min="9" max="9" width="5.57421875" style="1" customWidth="1"/>
    <col min="10" max="10" width="5.28125" style="1" customWidth="1"/>
    <col min="11" max="11" width="5.28125" style="134" customWidth="1"/>
    <col min="12" max="12" width="1.7109375" style="136" customWidth="1"/>
    <col min="13" max="13" width="5.8515625" style="100" hidden="1" customWidth="1"/>
    <col min="14" max="14" width="5.7109375" style="100" hidden="1" customWidth="1"/>
    <col min="15" max="15" width="5.140625" style="1" customWidth="1"/>
    <col min="16" max="16" width="6.7109375" style="1" customWidth="1"/>
    <col min="17" max="17" width="3.8515625" style="1" customWidth="1"/>
    <col min="18" max="18" width="6.7109375" style="135" customWidth="1"/>
    <col min="19" max="20" width="5.7109375" style="1" customWidth="1"/>
    <col min="21" max="21" width="4.8515625" style="1" customWidth="1"/>
    <col min="22" max="22" width="5.8515625" style="68" customWidth="1"/>
    <col min="23" max="23" width="5.140625" style="69" customWidth="1"/>
    <col min="24" max="24" width="6.28125" style="4" customWidth="1"/>
    <col min="25" max="25" width="7.28125" style="4" customWidth="1"/>
    <col min="26" max="26" width="7.57421875" style="0" customWidth="1"/>
  </cols>
  <sheetData>
    <row r="1" spans="1:26" s="198" customFormat="1" ht="25.5" customHeight="1" thickBot="1">
      <c r="A1" s="125">
        <f>'L1-Scr'!A1</f>
        <v>2013</v>
      </c>
      <c r="B1" s="126"/>
      <c r="C1" s="122" t="str">
        <f>'L1-Scr'!C1</f>
        <v>Ligue 1</v>
      </c>
      <c r="D1" s="123" t="str">
        <f>'L1-Scr'!D1</f>
        <v>Aquitaine</v>
      </c>
      <c r="E1" s="97" t="s">
        <v>402</v>
      </c>
      <c r="F1" s="6" t="str">
        <f>'L1-Scr'!F1</f>
        <v>Uzerche</v>
      </c>
      <c r="G1" s="7" t="str">
        <f>'L1-Scr'!G1</f>
        <v>Bonnat</v>
      </c>
      <c r="H1" s="174" t="str">
        <f>'L1-Scr'!H1</f>
        <v>Cauneille</v>
      </c>
      <c r="I1" s="166" t="str">
        <f>'L1-Scr'!I1</f>
        <v>Monein</v>
      </c>
      <c r="J1" s="8" t="str">
        <f>'L1-Scr'!J1</f>
        <v>Licq</v>
      </c>
      <c r="K1" s="7" t="str">
        <f>'L1-Scr'!K1</f>
        <v>Cancon</v>
      </c>
      <c r="L1" s="8">
        <f>'L1-Scr'!L1</f>
        <v>0</v>
      </c>
      <c r="M1" s="166">
        <f>'L1-Scr'!M1</f>
        <v>0</v>
      </c>
      <c r="N1" s="200">
        <f>'L1-Scr'!N1</f>
        <v>0</v>
      </c>
      <c r="O1" s="201" t="str">
        <f>'L1-Scr'!O1</f>
        <v>Uzerche</v>
      </c>
      <c r="P1" s="199" t="str">
        <f>'L1-Scr'!P1</f>
        <v>Bonnat</v>
      </c>
      <c r="Q1" s="10" t="str">
        <f>'L1-Scr'!Q1</f>
        <v>Cauneille</v>
      </c>
      <c r="R1" s="199" t="str">
        <f>'L1-Scr'!R1</f>
        <v>Monein</v>
      </c>
      <c r="S1" s="10" t="str">
        <f>'L1-Scr'!S1</f>
        <v>Licq</v>
      </c>
      <c r="T1" s="199" t="str">
        <f>'L1-Scr'!T1</f>
        <v>Cancon</v>
      </c>
      <c r="U1" s="10">
        <f>'L1-Scr'!U1</f>
      </c>
      <c r="V1" s="199">
        <f>'L1-Scr'!V1</f>
      </c>
      <c r="W1" s="9">
        <f>'L1-Scr'!W1</f>
      </c>
      <c r="X1" s="11" t="str">
        <f>'L1-Scr'!X1</f>
        <v>TOTAL</v>
      </c>
      <c r="Y1" s="67" t="str">
        <f>'L1-Scr'!Y1</f>
        <v>TOTAL  -1</v>
      </c>
      <c r="Z1" s="197" t="str">
        <f>'L1-Scr'!Z1</f>
        <v>pts CDF</v>
      </c>
    </row>
    <row r="2" spans="1:26" s="27" customFormat="1" ht="12.75" customHeight="1">
      <c r="A2" s="28"/>
      <c r="B2" s="54" t="s">
        <v>16</v>
      </c>
      <c r="C2" s="55" t="s">
        <v>427</v>
      </c>
      <c r="D2" s="56" t="s">
        <v>389</v>
      </c>
      <c r="E2" s="57" t="s">
        <v>386</v>
      </c>
      <c r="F2" s="19">
        <v>2</v>
      </c>
      <c r="G2" s="20">
        <v>1</v>
      </c>
      <c r="H2" s="21">
        <v>1</v>
      </c>
      <c r="I2" s="20">
        <v>1</v>
      </c>
      <c r="J2" s="21"/>
      <c r="K2" s="20">
        <v>2</v>
      </c>
      <c r="L2" s="21"/>
      <c r="M2" s="20"/>
      <c r="N2" s="101"/>
      <c r="O2" s="22">
        <f>IF(COUNT(F2)=0,"",VLOOKUP(F2,Pts!$A$2:$B$112,2,FALSE))</f>
        <v>17</v>
      </c>
      <c r="P2" s="23">
        <f>IF(COUNT(G2)=0,"",VLOOKUP(G2,Pts!$A$2:$B$112,2,FALSE))</f>
        <v>20</v>
      </c>
      <c r="Q2" s="24">
        <f>IF(COUNT(H2)=0,"",VLOOKUP(H2,Pts!$A$2:$B$112,2,FALSE))</f>
        <v>20</v>
      </c>
      <c r="R2" s="23">
        <f>IF(COUNT(I2)=0,"",VLOOKUP(I2,Pts!$A$2:$B$112,2,FALSE))</f>
        <v>20</v>
      </c>
      <c r="S2" s="24">
        <f>IF(COUNT(J2)=0,"",VLOOKUP(J2,Pts!$A$2:$B$112,2,FALSE))</f>
      </c>
      <c r="T2" s="23">
        <f>IF(COUNT(K2)=0,"",VLOOKUP(K2,Pts!$A$2:$B$112,2,FALSE))</f>
        <v>17</v>
      </c>
      <c r="U2" s="24">
        <f>IF(COUNT(L2)=0,"",VLOOKUP(L2,Pts!$A$2:$B$112,2,FALSE))</f>
      </c>
      <c r="V2" s="189">
        <f>IF(COUNT(M2)=0,"",VLOOKUP(M2,Pts!$A$2:$B$112,2,FALSE))</f>
      </c>
      <c r="W2" s="24">
        <f>IF(COUNT(N2)=0,"",VLOOKUP(N2,Pts!$A$2:$B$112,2,FALSE))</f>
      </c>
      <c r="X2" s="25">
        <f>SUM(O2:W2)</f>
        <v>94</v>
      </c>
      <c r="Y2" s="25">
        <f>IF(COUNT(O2:W2)=Pts!$D$1,SUM(O2:W2)-SMALL(O2:W2,1),SUM(O2:W2))</f>
        <v>94</v>
      </c>
      <c r="Z2"/>
    </row>
    <row r="3" spans="1:26" s="27" customFormat="1" ht="12.75" customHeight="1">
      <c r="A3" s="220"/>
      <c r="B3" s="221" t="s">
        <v>16</v>
      </c>
      <c r="C3" s="222" t="s">
        <v>232</v>
      </c>
      <c r="D3" s="223" t="s">
        <v>233</v>
      </c>
      <c r="E3" s="224" t="s">
        <v>53</v>
      </c>
      <c r="F3" s="19">
        <v>1</v>
      </c>
      <c r="G3" s="20"/>
      <c r="H3" s="21"/>
      <c r="I3" s="20">
        <v>2</v>
      </c>
      <c r="J3" s="21">
        <v>1</v>
      </c>
      <c r="K3" s="20"/>
      <c r="L3" s="21"/>
      <c r="M3" s="20"/>
      <c r="N3" s="101"/>
      <c r="O3" s="22">
        <f>IF(COUNT(F3)=0,"",VLOOKUP(F3,Pts!$A$2:$B$112,2,FALSE))</f>
        <v>20</v>
      </c>
      <c r="P3" s="23">
        <f>IF(COUNT(G3)=0,"",VLOOKUP(G3,Pts!$A$2:$B$112,2,FALSE))</f>
      </c>
      <c r="Q3" s="24">
        <f>IF(COUNT(H3)=0,"",VLOOKUP(H3,Pts!$A$2:$B$112,2,FALSE))</f>
      </c>
      <c r="R3" s="23">
        <f>IF(COUNT(I3)=0,"",VLOOKUP(I3,Pts!$A$2:$B$112,2,FALSE))</f>
        <v>17</v>
      </c>
      <c r="S3" s="24">
        <f>IF(COUNT(J3)=0,"",VLOOKUP(J3,Pts!$A$2:$B$112,2,FALSE))</f>
        <v>20</v>
      </c>
      <c r="T3" s="23">
        <f>IF(COUNT(K3)=0,"",VLOOKUP(K3,Pts!$A$2:$B$112,2,FALSE))</f>
      </c>
      <c r="U3" s="24">
        <f>IF(COUNT(L3)=0,"",VLOOKUP(L3,Pts!$A$2:$B$112,2,FALSE))</f>
      </c>
      <c r="V3" s="189">
        <f>IF(COUNT(M3)=0,"",VLOOKUP(M3,Pts!$A$2:$B$112,2,FALSE))</f>
      </c>
      <c r="W3" s="24">
        <f>IF(COUNT(N3)=0,"",VLOOKUP(N3,Pts!$A$2:$B$112,2,FALSE))</f>
      </c>
      <c r="X3" s="25">
        <f>SUM(O3:W3)</f>
        <v>57</v>
      </c>
      <c r="Y3" s="25">
        <f>IF(COUNT(O3:W3)=Pts!$D$1,SUM(O3:W3)-SMALL(O3:W3,1),SUM(O3:W3))</f>
        <v>57</v>
      </c>
      <c r="Z3" s="203"/>
    </row>
    <row r="4" spans="1:25" ht="12.75">
      <c r="A4" s="28"/>
      <c r="B4" s="30" t="s">
        <v>16</v>
      </c>
      <c r="C4" s="31" t="s">
        <v>1</v>
      </c>
      <c r="D4" s="32" t="s">
        <v>2</v>
      </c>
      <c r="E4" s="64" t="s">
        <v>22</v>
      </c>
      <c r="F4" s="19"/>
      <c r="G4" s="20"/>
      <c r="H4" s="21"/>
      <c r="I4" s="20"/>
      <c r="J4" s="21"/>
      <c r="K4" s="20">
        <v>1</v>
      </c>
      <c r="L4" s="21"/>
      <c r="M4" s="20"/>
      <c r="N4" s="101"/>
      <c r="O4" s="22">
        <f>IF(COUNT(F4)=0,"",VLOOKUP(F4,Pts!$A$2:$B$112,2,FALSE))</f>
      </c>
      <c r="P4" s="23">
        <f>IF(COUNT(G4)=0,"",VLOOKUP(G4,Pts!$A$2:$B$112,2,FALSE))</f>
      </c>
      <c r="Q4" s="24">
        <f>IF(COUNT(H4)=0,"",VLOOKUP(H4,Pts!$A$2:$B$112,2,FALSE))</f>
      </c>
      <c r="R4" s="23">
        <f>IF(COUNT(I4)=0,"",VLOOKUP(I4,Pts!$A$2:$B$112,2,FALSE))</f>
      </c>
      <c r="S4" s="24">
        <f>IF(COUNT(J4)=0,"",VLOOKUP(J4,Pts!$A$2:$B$112,2,FALSE))</f>
      </c>
      <c r="T4" s="23">
        <f>IF(COUNT(K4)=0,"",VLOOKUP(K4,Pts!$A$2:$B$112,2,FALSE))</f>
        <v>20</v>
      </c>
      <c r="U4" s="24">
        <f>IF(COUNT(L4)=0,"",VLOOKUP(L4,Pts!$A$2:$B$112,2,FALSE))</f>
      </c>
      <c r="V4" s="189">
        <f>IF(COUNT(M4)=0,"",VLOOKUP(M4,Pts!$A$2:$B$112,2,FALSE))</f>
      </c>
      <c r="W4" s="24">
        <f>IF(COUNT(N4)=0,"",VLOOKUP(N4,Pts!$A$2:$B$112,2,FALSE))</f>
      </c>
      <c r="X4" s="25">
        <f>SUM(O4:W4)</f>
        <v>20</v>
      </c>
      <c r="Y4" s="25">
        <f>IF(COUNT(O4:W4)=Pts!$D$1,SUM(O4:W4)-SMALL(O4:W4,1),SUM(O4:W4))</f>
        <v>20</v>
      </c>
    </row>
    <row r="5" spans="1:250" ht="12.75">
      <c r="A5" s="241"/>
      <c r="B5" s="263" t="s">
        <v>16</v>
      </c>
      <c r="C5" s="264" t="s">
        <v>565</v>
      </c>
      <c r="D5" s="265" t="s">
        <v>4</v>
      </c>
      <c r="E5" s="254" t="s">
        <v>457</v>
      </c>
      <c r="F5" s="19">
        <v>3</v>
      </c>
      <c r="G5" s="20"/>
      <c r="H5" s="21"/>
      <c r="I5" s="20"/>
      <c r="J5" s="21"/>
      <c r="K5" s="20"/>
      <c r="L5" s="21"/>
      <c r="M5" s="20"/>
      <c r="N5" s="101"/>
      <c r="O5" s="22">
        <f>IF(COUNT(F5)=0,"",VLOOKUP(F5,Pts!$A$2:$B$112,2,FALSE))</f>
        <v>15</v>
      </c>
      <c r="P5" s="23">
        <f>IF(COUNT(G5)=0,"",VLOOKUP(G5,Pts!$A$2:$B$112,2,FALSE))</f>
      </c>
      <c r="Q5" s="24">
        <f>IF(COUNT(H5)=0,"",VLOOKUP(H5,Pts!$A$2:$B$112,2,FALSE))</f>
      </c>
      <c r="R5" s="23">
        <f>IF(COUNT(I5)=0,"",VLOOKUP(I5,Pts!$A$2:$B$112,2,FALSE))</f>
      </c>
      <c r="S5" s="24">
        <f>IF(COUNT(J5)=0,"",VLOOKUP(J5,Pts!$A$2:$B$112,2,FALSE))</f>
      </c>
      <c r="T5" s="23">
        <f>IF(COUNT(K5)=0,"",VLOOKUP(K5,Pts!$A$2:$B$112,2,FALSE))</f>
      </c>
      <c r="U5" s="24">
        <f>IF(COUNT(L5)=0,"",VLOOKUP(L5,Pts!$A$2:$B$112,2,FALSE))</f>
      </c>
      <c r="V5" s="189">
        <f>IF(COUNT(M5)=0,"",VLOOKUP(M5,Pts!$A$2:$B$112,2,FALSE))</f>
      </c>
      <c r="W5" s="24">
        <f>IF(COUNT(N5)=0,"",VLOOKUP(N5,Pts!$A$2:$B$112,2,FALSE))</f>
      </c>
      <c r="X5" s="25">
        <f>SUM(O5:W5)</f>
        <v>15</v>
      </c>
      <c r="Y5" s="25">
        <f>IF(COUNT(O5:W5)=Pts!$D$1,SUM(O5:W5)-SMALL(O5:W5,1),SUM(O5:W5))</f>
        <v>15</v>
      </c>
      <c r="Z5" s="219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</row>
    <row r="6" spans="1:25" ht="12.75">
      <c r="A6" s="47"/>
      <c r="B6" s="193" t="s">
        <v>16</v>
      </c>
      <c r="C6" s="49" t="s">
        <v>462</v>
      </c>
      <c r="D6" s="50" t="s">
        <v>110</v>
      </c>
      <c r="E6" s="58" t="s">
        <v>463</v>
      </c>
      <c r="F6" s="19"/>
      <c r="G6" s="20"/>
      <c r="H6" s="21"/>
      <c r="I6" s="20"/>
      <c r="J6" s="21"/>
      <c r="K6" s="20">
        <v>3</v>
      </c>
      <c r="L6" s="21"/>
      <c r="M6" s="20"/>
      <c r="N6" s="101"/>
      <c r="O6" s="22">
        <f>IF(COUNT(F6)=0,"",VLOOKUP(F6,Pts!$A$2:$B$112,2,FALSE))</f>
      </c>
      <c r="P6" s="23">
        <f>IF(COUNT(G6)=0,"",VLOOKUP(G6,Pts!$A$2:$B$112,2,FALSE))</f>
      </c>
      <c r="Q6" s="24">
        <f>IF(COUNT(H6)=0,"",VLOOKUP(H6,Pts!$A$2:$B$112,2,FALSE))</f>
      </c>
      <c r="R6" s="23">
        <f>IF(COUNT(I6)=0,"",VLOOKUP(I6,Pts!$A$2:$B$112,2,FALSE))</f>
      </c>
      <c r="S6" s="24">
        <f>IF(COUNT(J6)=0,"",VLOOKUP(J6,Pts!$A$2:$B$112,2,FALSE))</f>
      </c>
      <c r="T6" s="23">
        <f>IF(COUNT(K6)=0,"",VLOOKUP(K6,Pts!$A$2:$B$112,2,FALSE))</f>
        <v>15</v>
      </c>
      <c r="U6" s="24">
        <f>IF(COUNT(L6)=0,"",VLOOKUP(L6,Pts!$A$2:$B$112,2,FALSE))</f>
      </c>
      <c r="V6" s="189">
        <f>IF(COUNT(M6)=0,"",VLOOKUP(M6,Pts!$A$2:$B$112,2,FALSE))</f>
      </c>
      <c r="W6" s="24">
        <f>IF(COUNT(N6)=0,"",VLOOKUP(N6,Pts!$A$2:$B$112,2,FALSE))</f>
      </c>
      <c r="X6" s="25">
        <f>SUM(O6:W6)</f>
        <v>15</v>
      </c>
      <c r="Y6" s="25">
        <f>IF(COUNT(O6:W6)=Pts!$D$1,SUM(O6:W6)-SMALL(O6:W6,1),SUM(O6:W6))</f>
        <v>15</v>
      </c>
    </row>
  </sheetData>
  <sheetProtection/>
  <printOptions horizontalCentered="1"/>
  <pageMargins left="0" right="0" top="0.984251968503937" bottom="0.984251968503937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2" width="5.00390625" style="0" customWidth="1"/>
    <col min="3" max="3" width="13.28125" style="0" customWidth="1"/>
    <col min="4" max="4" width="12.140625" style="0" customWidth="1"/>
    <col min="5" max="5" width="14.7109375" style="2" customWidth="1"/>
    <col min="6" max="6" width="5.8515625" style="1" customWidth="1"/>
    <col min="7" max="7" width="4.7109375" style="1" customWidth="1"/>
    <col min="8" max="8" width="3.8515625" style="1" bestFit="1" customWidth="1"/>
    <col min="9" max="9" width="5.57421875" style="1" customWidth="1"/>
    <col min="10" max="10" width="5.28125" style="1" customWidth="1"/>
    <col min="11" max="11" width="5.28125" style="134" customWidth="1"/>
    <col min="12" max="12" width="2.8515625" style="136" customWidth="1"/>
    <col min="13" max="13" width="4.57421875" style="100" hidden="1" customWidth="1"/>
    <col min="14" max="14" width="4.7109375" style="100" hidden="1" customWidth="1"/>
    <col min="15" max="15" width="5.8515625" style="1" customWidth="1"/>
    <col min="16" max="16" width="4.7109375" style="1" customWidth="1"/>
    <col min="17" max="17" width="5.00390625" style="1" customWidth="1"/>
    <col min="18" max="18" width="3.8515625" style="135" customWidth="1"/>
    <col min="19" max="19" width="3.8515625" style="1" customWidth="1"/>
    <col min="20" max="20" width="5.7109375" style="1" customWidth="1"/>
    <col min="21" max="21" width="2.00390625" style="1" customWidth="1"/>
    <col min="22" max="22" width="5.8515625" style="68" hidden="1" customWidth="1"/>
    <col min="23" max="23" width="5.140625" style="69" hidden="1" customWidth="1"/>
    <col min="24" max="24" width="6.28125" style="4" customWidth="1"/>
    <col min="25" max="25" width="7.28125" style="4" customWidth="1"/>
    <col min="26" max="26" width="7.8515625" style="0" customWidth="1"/>
  </cols>
  <sheetData>
    <row r="1" spans="1:26" s="3" customFormat="1" ht="25.5" customHeight="1" thickBot="1">
      <c r="A1" s="125">
        <f>'L1-Scr'!A1</f>
        <v>2013</v>
      </c>
      <c r="B1" s="126"/>
      <c r="C1" s="122" t="str">
        <f>'L1-Scr'!C1</f>
        <v>Ligue 1</v>
      </c>
      <c r="D1" s="123" t="str">
        <f>'L1-Scr'!D1</f>
        <v>Aquitaine</v>
      </c>
      <c r="E1" s="97" t="s">
        <v>412</v>
      </c>
      <c r="F1" s="6" t="str">
        <f>'L1-Scr'!F1</f>
        <v>Uzerche</v>
      </c>
      <c r="G1" s="7" t="str">
        <f>'L1-Scr'!G1</f>
        <v>Bonnat</v>
      </c>
      <c r="H1" s="174" t="str">
        <f>'L1-Scr'!H1</f>
        <v>Cauneille</v>
      </c>
      <c r="I1" s="166" t="str">
        <f>'L1-Scr'!I1</f>
        <v>Monein</v>
      </c>
      <c r="J1" s="8" t="str">
        <f>'L1-Scr'!J1</f>
        <v>Licq</v>
      </c>
      <c r="K1" s="7" t="str">
        <f>'L1-Scr'!K1</f>
        <v>Cancon</v>
      </c>
      <c r="L1" s="8">
        <f>'L1-Scr'!L1</f>
        <v>0</v>
      </c>
      <c r="M1" s="166">
        <f>'L1-Scr'!M1</f>
        <v>0</v>
      </c>
      <c r="N1" s="200">
        <f>'L1-Scr'!N1</f>
        <v>0</v>
      </c>
      <c r="O1" s="201" t="str">
        <f>'L1-Scr'!O1</f>
        <v>Uzerche</v>
      </c>
      <c r="P1" s="199" t="str">
        <f>'L1-Scr'!P1</f>
        <v>Bonnat</v>
      </c>
      <c r="Q1" s="10" t="str">
        <f>'L1-Scr'!Q1</f>
        <v>Cauneille</v>
      </c>
      <c r="R1" s="199" t="str">
        <f>'L1-Scr'!R1</f>
        <v>Monein</v>
      </c>
      <c r="S1" s="10" t="str">
        <f>'L1-Scr'!S1</f>
        <v>Licq</v>
      </c>
      <c r="T1" s="199" t="str">
        <f>'L1-Scr'!T1</f>
        <v>Cancon</v>
      </c>
      <c r="U1" s="10">
        <f>'L1-Scr'!U1</f>
      </c>
      <c r="V1" s="199">
        <f>'L1-Scr'!V1</f>
      </c>
      <c r="W1" s="9">
        <f>'L1-Scr'!W1</f>
      </c>
      <c r="X1" s="11" t="str">
        <f>'L1-Scr'!X1</f>
        <v>TOTAL</v>
      </c>
      <c r="Y1" s="67" t="str">
        <f>'L1-Scr'!Y1</f>
        <v>TOTAL  -1</v>
      </c>
      <c r="Z1" s="188" t="str">
        <f>'L1-Scr'!Z1</f>
        <v>pts CDF</v>
      </c>
    </row>
    <row r="2" spans="1:26" s="27" customFormat="1" ht="12.75" customHeight="1">
      <c r="A2" s="295" t="s">
        <v>340</v>
      </c>
      <c r="B2" s="263" t="s">
        <v>50</v>
      </c>
      <c r="C2" s="264" t="s">
        <v>492</v>
      </c>
      <c r="D2" s="265" t="s">
        <v>376</v>
      </c>
      <c r="E2" s="254" t="s">
        <v>28</v>
      </c>
      <c r="F2" s="19">
        <v>2</v>
      </c>
      <c r="G2" s="20"/>
      <c r="H2" s="21">
        <v>2</v>
      </c>
      <c r="I2" s="20">
        <v>3</v>
      </c>
      <c r="J2" s="416"/>
      <c r="K2" s="20">
        <v>1</v>
      </c>
      <c r="L2" s="21"/>
      <c r="M2" s="20"/>
      <c r="N2" s="101"/>
      <c r="O2" s="22">
        <f>IF(COUNT(F2)=0,"",VLOOKUP(F2,Pts!$A$2:$B$112,2,FALSE))</f>
        <v>17</v>
      </c>
      <c r="P2" s="23">
        <f>IF(COUNT(G2)=0,"",VLOOKUP(G2,Pts!$A$2:$B$112,2,FALSE))</f>
      </c>
      <c r="Q2" s="24">
        <f>IF(COUNT(H2)=0,"",VLOOKUP(H2,Pts!$A$2:$B$112,2,FALSE))</f>
        <v>17</v>
      </c>
      <c r="R2" s="23">
        <f>IF(COUNT(I2)=0,"",VLOOKUP(I2,Pts!$A$2:$B$112,2,FALSE))</f>
        <v>15</v>
      </c>
      <c r="S2" s="422">
        <v>17</v>
      </c>
      <c r="T2" s="23">
        <f>IF(COUNT(K2)=0,"",VLOOKUP(K2,Pts!$A$2:$B$112,2,FALSE))</f>
        <v>20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 aca="true" t="shared" si="0" ref="X2:X8">SUM(O2:W2)</f>
        <v>86</v>
      </c>
      <c r="Y2" s="25">
        <f>IF(COUNT(O2:W2)=Pts!$D$1,SUM(O2:W2)-SMALL(O2:W2,1),SUM(O2:W2))</f>
        <v>86</v>
      </c>
      <c r="Z2" s="418"/>
    </row>
    <row r="3" spans="1:26" ht="12.75">
      <c r="A3" s="295" t="s">
        <v>340</v>
      </c>
      <c r="B3" s="237" t="s">
        <v>50</v>
      </c>
      <c r="C3" s="238" t="s">
        <v>301</v>
      </c>
      <c r="D3" s="239" t="s">
        <v>302</v>
      </c>
      <c r="E3" s="254" t="s">
        <v>386</v>
      </c>
      <c r="F3" s="19">
        <v>3</v>
      </c>
      <c r="G3" s="20">
        <v>1</v>
      </c>
      <c r="H3" s="21">
        <v>4</v>
      </c>
      <c r="I3" s="20">
        <v>5</v>
      </c>
      <c r="J3" s="21">
        <v>1</v>
      </c>
      <c r="K3" s="20">
        <v>2</v>
      </c>
      <c r="L3" s="21"/>
      <c r="M3" s="20"/>
      <c r="N3" s="101"/>
      <c r="O3" s="22">
        <f>IF(COUNT(F3)=0,"",VLOOKUP(F3,Pts!$A$2:$B$112,2,FALSE))</f>
        <v>15</v>
      </c>
      <c r="P3" s="23">
        <f>IF(COUNT(G3)=0,"",VLOOKUP(G3,Pts!$A$2:$B$112,2,FALSE))</f>
        <v>20</v>
      </c>
      <c r="Q3" s="24">
        <f>IF(COUNT(H3)=0,"",VLOOKUP(H3,Pts!$A$2:$B$112,2,FALSE))</f>
        <v>13</v>
      </c>
      <c r="R3" s="23">
        <f>IF(COUNT(I3)=0,"",VLOOKUP(I3,Pts!$A$2:$B$112,2,FALSE))</f>
        <v>11</v>
      </c>
      <c r="S3" s="24">
        <f>IF(COUNT(J3)=0,"",VLOOKUP(J3,Pts!$A$2:$B$112,2,FALSE))</f>
        <v>20</v>
      </c>
      <c r="T3" s="23">
        <f>IF(COUNT(K3)=0,"",VLOOKUP(K3,Pts!$A$2:$B$112,2,FALSE))</f>
        <v>17</v>
      </c>
      <c r="U3" s="24">
        <f>IF(COUNT(L3)=0,"",VLOOKUP(L3,Pts!$A$2:$B$112,2,FALSE))</f>
      </c>
      <c r="V3" s="189">
        <f>IF(COUNT(M3)=0,"",VLOOKUP(M3,Pts!$A$2:$B$112,2,FALSE))</f>
      </c>
      <c r="W3" s="24">
        <f>IF(COUNT(N3)=0,"",VLOOKUP(N3,Pts!$A$2:$B$112,2,FALSE))</f>
      </c>
      <c r="X3" s="25">
        <f t="shared" si="0"/>
        <v>96</v>
      </c>
      <c r="Y3" s="25">
        <f>IF(COUNT(O3:W3)=Pts!$D$1,SUM(O3:W3)-SMALL(O3:W3,1),SUM(O3:W3))</f>
        <v>85</v>
      </c>
      <c r="Z3" s="219"/>
    </row>
    <row r="4" spans="1:26" s="27" customFormat="1" ht="12.75" customHeight="1">
      <c r="A4" s="220" t="s">
        <v>340</v>
      </c>
      <c r="B4" s="263" t="s">
        <v>50</v>
      </c>
      <c r="C4" s="238" t="s">
        <v>251</v>
      </c>
      <c r="D4" s="265" t="s">
        <v>217</v>
      </c>
      <c r="E4" s="240" t="s">
        <v>121</v>
      </c>
      <c r="F4" s="19">
        <v>1</v>
      </c>
      <c r="G4" s="20"/>
      <c r="H4" s="21">
        <v>1</v>
      </c>
      <c r="I4" s="20">
        <v>1</v>
      </c>
      <c r="J4" s="21"/>
      <c r="K4" s="20"/>
      <c r="L4" s="21"/>
      <c r="M4" s="20"/>
      <c r="N4" s="274"/>
      <c r="O4" s="173">
        <f>IF(COUNT(F4)=0,"",VLOOKUP(F4,Pts!$A$2:$B$112,2,FALSE))</f>
        <v>20</v>
      </c>
      <c r="P4" s="23">
        <f>IF(COUNT(G4)=0,"",VLOOKUP(G4,Pts!$A$2:$B$112,2,FALSE))</f>
      </c>
      <c r="Q4" s="24">
        <f>IF(COUNT(H4)=0,"",VLOOKUP(H4,Pts!$A$2:$B$112,2,FALSE))</f>
        <v>20</v>
      </c>
      <c r="R4" s="23">
        <f>IF(COUNT(I4)=0,"",VLOOKUP(I4,Pts!$A$2:$B$112,2,FALSE))</f>
        <v>20</v>
      </c>
      <c r="S4" s="339">
        <f>IF(COUNT(J4)=0,"",VLOOKUP(J4,Pts!$A$2:$B$112,2,FALSE))</f>
      </c>
      <c r="T4" s="23">
        <f>IF(COUNT(K4)=0,"",VLOOKUP(K4,Pts!$A$2:$B$112,2,FALSE))</f>
      </c>
      <c r="U4" s="24">
        <f>IF(COUNT(L4)=0,"",VLOOKUP(L4,Pts!$A$2:$B$112,2,FALSE))</f>
      </c>
      <c r="V4" s="189">
        <f>IF(COUNT(M4)=0,"",VLOOKUP(M4,Pts!$A$2:$B$112,2,FALSE))</f>
      </c>
      <c r="W4" s="24">
        <f>IF(COUNT(N4)=0,"",VLOOKUP(N4,Pts!$A$2:$B$112,2,FALSE))</f>
      </c>
      <c r="X4" s="25">
        <f t="shared" si="0"/>
        <v>60</v>
      </c>
      <c r="Y4" s="25">
        <f>IF(COUNT(O4:W4)=Pts!$D$1,SUM(O4:W4)-SMALL(O4:W4,1),SUM(O4:W4))</f>
        <v>60</v>
      </c>
      <c r="Z4" s="417"/>
    </row>
    <row r="5" spans="1:25" ht="12.75">
      <c r="A5" s="293" t="s">
        <v>340</v>
      </c>
      <c r="B5" s="263" t="s">
        <v>50</v>
      </c>
      <c r="C5" s="264" t="s">
        <v>442</v>
      </c>
      <c r="D5" s="265" t="s">
        <v>126</v>
      </c>
      <c r="E5" s="254" t="s">
        <v>613</v>
      </c>
      <c r="F5" s="19">
        <v>4</v>
      </c>
      <c r="G5" s="20"/>
      <c r="H5" s="21">
        <v>3</v>
      </c>
      <c r="I5" s="20">
        <v>2</v>
      </c>
      <c r="J5" s="21"/>
      <c r="K5" s="20">
        <v>3</v>
      </c>
      <c r="L5" s="21"/>
      <c r="M5" s="20"/>
      <c r="N5" s="101"/>
      <c r="O5" s="173">
        <f>IF(COUNT(F5)=0,"",VLOOKUP(F5,Pts!$A$2:$B$112,2,FALSE))</f>
        <v>13</v>
      </c>
      <c r="P5" s="23">
        <f>IF(COUNT(G5)=0,"",VLOOKUP(G5,Pts!$A$2:$B$112,2,FALSE))</f>
      </c>
      <c r="Q5" s="24">
        <f>IF(COUNT(H5)=0,"",VLOOKUP(H5,Pts!$A$2:$B$112,2,FALSE))</f>
        <v>15</v>
      </c>
      <c r="R5" s="23">
        <f>IF(COUNT(I5)=0,"",VLOOKUP(I5,Pts!$A$2:$B$112,2,FALSE))</f>
        <v>17</v>
      </c>
      <c r="S5" s="24">
        <f>IF(COUNT(J5)=0,"",VLOOKUP(J5,Pts!$A$2:$B$112,2,FALSE))</f>
      </c>
      <c r="T5" s="23">
        <f>IF(COUNT(K5)=0,"",VLOOKUP(K5,Pts!$A$2:$B$112,2,FALSE))</f>
        <v>15</v>
      </c>
      <c r="U5" s="24">
        <f>IF(COUNT(L5)=0,"",VLOOKUP(L5,Pts!$A$2:$B$112,2,FALSE))</f>
      </c>
      <c r="V5" s="189">
        <f>IF(COUNT(M5)=0,"",VLOOKUP(M5,Pts!$A$2:$B$112,2,FALSE))</f>
      </c>
      <c r="W5" s="24">
        <f>IF(COUNT(N5)=0,"",VLOOKUP(N5,Pts!$A$2:$B$112,2,FALSE))</f>
      </c>
      <c r="X5" s="25">
        <f t="shared" si="0"/>
        <v>60</v>
      </c>
      <c r="Y5" s="25">
        <f>IF(COUNT(O5:W5)=Pts!$D$1,SUM(O5:W5)-SMALL(O5:W5,1),SUM(O5:W5))</f>
        <v>60</v>
      </c>
    </row>
    <row r="6" spans="1:25" ht="12.75">
      <c r="A6" s="225" t="s">
        <v>337</v>
      </c>
      <c r="B6" s="234" t="s">
        <v>50</v>
      </c>
      <c r="C6" s="222" t="s">
        <v>590</v>
      </c>
      <c r="D6" s="223" t="s">
        <v>253</v>
      </c>
      <c r="E6" s="224" t="s">
        <v>36</v>
      </c>
      <c r="F6" s="19">
        <v>6</v>
      </c>
      <c r="G6" s="20"/>
      <c r="H6" s="175"/>
      <c r="I6" s="20">
        <v>4</v>
      </c>
      <c r="J6" s="21"/>
      <c r="K6" s="20">
        <v>4</v>
      </c>
      <c r="L6" s="21"/>
      <c r="M6" s="20"/>
      <c r="N6" s="101"/>
      <c r="O6" s="173">
        <f>IF(COUNT(F6)=0,"",VLOOKUP(F6,Pts!$A$2:$B$112,2,FALSE))</f>
        <v>10</v>
      </c>
      <c r="P6" s="23">
        <f>IF(COUNT(G6)=0,"",VLOOKUP(G6,Pts!$A$2:$B$112,2,FALSE))</f>
      </c>
      <c r="Q6" s="24">
        <f>IF(COUNT(H6)=0,"",VLOOKUP(H6,Pts!$A$2:$B$112,2,FALSE))</f>
      </c>
      <c r="R6" s="23">
        <f>IF(COUNT(I6)=0,"",VLOOKUP(I6,Pts!$A$2:$B$112,2,FALSE))</f>
        <v>13</v>
      </c>
      <c r="S6" s="24">
        <f>IF(COUNT(J6)=0,"",VLOOKUP(J6,Pts!$A$2:$B$112,2,FALSE))</f>
      </c>
      <c r="T6" s="23">
        <f>IF(COUNT(K6)=0,"",VLOOKUP(K6,Pts!$A$2:$B$112,2,FALSE))</f>
        <v>13</v>
      </c>
      <c r="U6" s="24">
        <f>IF(COUNT(L6)=0,"",VLOOKUP(L6,Pts!$A$2:$B$112,2,FALSE))</f>
      </c>
      <c r="V6" s="189">
        <f>IF(COUNT(M6)=0,"",VLOOKUP(M6,Pts!$A$2:$B$112,2,FALSE))</f>
      </c>
      <c r="W6" s="24">
        <f>IF(COUNT(N6)=0,"",VLOOKUP(N6,Pts!$A$2:$B$112,2,FALSE))</f>
      </c>
      <c r="X6" s="25">
        <f t="shared" si="0"/>
        <v>36</v>
      </c>
      <c r="Y6" s="25">
        <f>IF(COUNT(O6:W6)=Pts!$D$1,SUM(O6:W6)-SMALL(O6:W6,1),SUM(O6:W6))</f>
        <v>36</v>
      </c>
    </row>
    <row r="7" spans="1:26" ht="12.75">
      <c r="A7" s="241" t="s">
        <v>341</v>
      </c>
      <c r="B7" s="263" t="s">
        <v>50</v>
      </c>
      <c r="C7" s="264" t="s">
        <v>507</v>
      </c>
      <c r="D7" s="265" t="s">
        <v>508</v>
      </c>
      <c r="E7" s="254" t="s">
        <v>121</v>
      </c>
      <c r="F7" s="19">
        <v>5</v>
      </c>
      <c r="G7" s="20">
        <v>2</v>
      </c>
      <c r="H7" s="21"/>
      <c r="I7" s="20"/>
      <c r="J7" s="21"/>
      <c r="K7" s="20"/>
      <c r="L7" s="21"/>
      <c r="M7" s="20"/>
      <c r="N7" s="101"/>
      <c r="O7" s="22">
        <f>IF(COUNT(F7)=0,"",VLOOKUP(F7,Pts!$A$2:$B$112,2,FALSE))</f>
        <v>11</v>
      </c>
      <c r="P7" s="23">
        <f>IF(COUNT(G7)=0,"",VLOOKUP(G7,Pts!$A$2:$B$112,2,FALSE))</f>
        <v>17</v>
      </c>
      <c r="Q7" s="24">
        <f>IF(COUNT(H7)=0,"",VLOOKUP(H7,Pts!$A$2:$B$112,2,FALSE))</f>
      </c>
      <c r="R7" s="23">
        <f>IF(COUNT(I7)=0,"",VLOOKUP(I7,Pts!$A$2:$B$112,2,FALSE))</f>
      </c>
      <c r="S7" s="24">
        <f>IF(COUNT(J7)=0,"",VLOOKUP(J7,Pts!$A$2:$B$112,2,FALSE))</f>
      </c>
      <c r="T7" s="23">
        <f>IF(COUNT(K7)=0,"",VLOOKUP(K7,Pts!$A$2:$B$112,2,FALSE))</f>
      </c>
      <c r="U7" s="24">
        <f>IF(COUNT(L7)=0,"",VLOOKUP(L7,Pts!$A$2:$B$112,2,FALSE))</f>
      </c>
      <c r="V7" s="189">
        <f>IF(COUNT(M7)=0,"",VLOOKUP(M7,Pts!$A$2:$B$112,2,FALSE))</f>
      </c>
      <c r="W7" s="24">
        <f>IF(COUNT(N7)=0,"",VLOOKUP(N7,Pts!$A$2:$B$112,2,FALSE))</f>
      </c>
      <c r="X7" s="25">
        <f t="shared" si="0"/>
        <v>28</v>
      </c>
      <c r="Y7" s="25">
        <f>IF(COUNT(O7:W7)=Pts!$D$1,SUM(O7:W7)-SMALL(O7:W7,1),SUM(O7:W7))</f>
        <v>28</v>
      </c>
      <c r="Z7" s="219"/>
    </row>
    <row r="8" spans="1:26" ht="12.75">
      <c r="A8" s="70"/>
      <c r="B8" s="30"/>
      <c r="C8" s="314"/>
      <c r="D8" s="315"/>
      <c r="E8" s="58"/>
      <c r="F8" s="19"/>
      <c r="G8" s="20"/>
      <c r="H8" s="21"/>
      <c r="I8" s="20"/>
      <c r="J8" s="21"/>
      <c r="K8" s="20"/>
      <c r="L8" s="21"/>
      <c r="M8" s="20"/>
      <c r="N8" s="101"/>
      <c r="O8" s="173">
        <f>IF(COUNT(F8)=0,"",VLOOKUP(F8,Pts!$A$2:$B$112,2,FALSE))</f>
      </c>
      <c r="P8" s="23">
        <f>IF(COUNT(G8)=0,"",VLOOKUP(G8,Pts!$A$2:$B$112,2,FALSE))</f>
      </c>
      <c r="Q8" s="24">
        <f>IF(COUNT(H8)=0,"",VLOOKUP(H8,Pts!$A$2:$B$112,2,FALSE))</f>
      </c>
      <c r="R8" s="23">
        <f>IF(COUNT(I8)=0,"",VLOOKUP(I8,Pts!$A$2:$B$112,2,FALSE))</f>
      </c>
      <c r="S8" s="24">
        <f>IF(COUNT(J8)=0,"",VLOOKUP(J8,Pts!$A$2:$B$112,2,FALSE))</f>
      </c>
      <c r="T8" s="23">
        <f>IF(COUNT(K8)=0,"",VLOOKUP(K8,Pts!$A$2:$B$112,2,FALSE))</f>
      </c>
      <c r="U8" s="24">
        <f>IF(COUNT(L8)=0,"",VLOOKUP(L8,Pts!$A$2:$B$112,2,FALSE))</f>
      </c>
      <c r="V8" s="189">
        <f>IF(COUNT(M8)=0,"",VLOOKUP(M8,Pts!$A$2:$B$112,2,FALSE))</f>
      </c>
      <c r="W8" s="24">
        <f>IF(COUNT(N8)=0,"",VLOOKUP(N8,Pts!$A$2:$B$112,2,FALSE))</f>
      </c>
      <c r="X8" s="25">
        <f t="shared" si="0"/>
        <v>0</v>
      </c>
      <c r="Y8" s="25">
        <f>IF(COUNT(O8:W8)=Pts!$D$1,SUM(O8:W8)-SMALL(O8:W8,1),SUM(O8:W8))</f>
        <v>0</v>
      </c>
      <c r="Z8" s="27"/>
    </row>
  </sheetData>
  <sheetProtection/>
  <printOptions horizontalCentered="1"/>
  <pageMargins left="0" right="0" top="0.984251968503937" bottom="0.984251968503937" header="0.5118110236220472" footer="0.5118110236220472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379"/>
  <sheetViews>
    <sheetView tabSelected="1" zoomScalePageLayoutView="0" workbookViewId="0" topLeftCell="A1">
      <pane ySplit="765" topLeftCell="A31" activePane="bottomLeft" state="split"/>
      <selection pane="topLeft" activeCell="U1" sqref="U1:W16384"/>
      <selection pane="bottomLeft" activeCell="Q42" sqref="Q42"/>
    </sheetView>
  </sheetViews>
  <sheetFormatPr defaultColWidth="11.421875" defaultRowHeight="12.75"/>
  <cols>
    <col min="1" max="1" width="5.7109375" style="0" customWidth="1"/>
    <col min="2" max="2" width="5.421875" style="0" customWidth="1"/>
    <col min="3" max="3" width="14.7109375" style="0" customWidth="1"/>
    <col min="4" max="4" width="12.57421875" style="0" customWidth="1"/>
    <col min="5" max="5" width="16.57421875" style="13" customWidth="1"/>
    <col min="6" max="6" width="3.8515625" style="1" bestFit="1" customWidth="1"/>
    <col min="7" max="7" width="5.7109375" style="1" bestFit="1" customWidth="1"/>
    <col min="8" max="8" width="4.7109375" style="1" bestFit="1" customWidth="1"/>
    <col min="9" max="9" width="5.140625" style="1" customWidth="1"/>
    <col min="10" max="10" width="4.28125" style="1" customWidth="1"/>
    <col min="11" max="11" width="5.57421875" style="1" customWidth="1"/>
    <col min="12" max="12" width="6.28125" style="1" hidden="1" customWidth="1"/>
    <col min="13" max="13" width="4.8515625" style="100" hidden="1" customWidth="1"/>
    <col min="14" max="14" width="3.7109375" style="100" hidden="1" customWidth="1"/>
    <col min="15" max="15" width="4.57421875" style="1" customWidth="1"/>
    <col min="16" max="16" width="4.00390625" style="1" bestFit="1" customWidth="1"/>
    <col min="17" max="17" width="3.8515625" style="1" customWidth="1"/>
    <col min="18" max="18" width="5.140625" style="1" customWidth="1"/>
    <col min="19" max="19" width="5.421875" style="1" customWidth="1"/>
    <col min="20" max="20" width="4.421875" style="1" customWidth="1"/>
    <col min="21" max="21" width="5.00390625" style="1" hidden="1" customWidth="1"/>
    <col min="22" max="22" width="6.28125" style="68" hidden="1" customWidth="1"/>
    <col min="23" max="23" width="4.421875" style="69" hidden="1" customWidth="1"/>
    <col min="24" max="25" width="7.140625" style="4" bestFit="1" customWidth="1"/>
    <col min="26" max="16384" width="11.421875" style="149" customWidth="1"/>
  </cols>
  <sheetData>
    <row r="1" spans="1:26" s="3" customFormat="1" ht="25.5" customHeight="1" thickBot="1">
      <c r="A1" s="127">
        <v>2013</v>
      </c>
      <c r="B1" s="128"/>
      <c r="C1" s="129" t="s">
        <v>328</v>
      </c>
      <c r="D1" s="130" t="s">
        <v>327</v>
      </c>
      <c r="E1" s="98" t="s">
        <v>315</v>
      </c>
      <c r="F1" s="273" t="s">
        <v>614</v>
      </c>
      <c r="G1" s="166" t="s">
        <v>575</v>
      </c>
      <c r="H1" s="273" t="s">
        <v>509</v>
      </c>
      <c r="I1" s="166" t="s">
        <v>55</v>
      </c>
      <c r="J1" s="273" t="s">
        <v>543</v>
      </c>
      <c r="K1" s="166" t="s">
        <v>426</v>
      </c>
      <c r="L1" s="273"/>
      <c r="M1" s="166"/>
      <c r="N1" s="200"/>
      <c r="O1" s="285" t="str">
        <f aca="true" t="shared" si="0" ref="O1:W1">IF(COUNTA(F1)=0,"",F1)</f>
        <v>Uzerche</v>
      </c>
      <c r="P1" s="286" t="str">
        <f t="shared" si="0"/>
        <v>Bonnat</v>
      </c>
      <c r="Q1" s="287" t="str">
        <f t="shared" si="0"/>
        <v>Cauneille</v>
      </c>
      <c r="R1" s="286" t="str">
        <f t="shared" si="0"/>
        <v>Monein</v>
      </c>
      <c r="S1" s="287" t="str">
        <f t="shared" si="0"/>
        <v>Licq</v>
      </c>
      <c r="T1" s="286" t="str">
        <f t="shared" si="0"/>
        <v>Cancon</v>
      </c>
      <c r="U1" s="287">
        <f t="shared" si="0"/>
      </c>
      <c r="V1" s="286">
        <f t="shared" si="0"/>
      </c>
      <c r="W1" s="9">
        <f t="shared" si="0"/>
      </c>
      <c r="X1" s="11" t="s">
        <v>0</v>
      </c>
      <c r="Y1" s="67" t="s">
        <v>503</v>
      </c>
      <c r="Z1" s="188" t="s">
        <v>505</v>
      </c>
    </row>
    <row r="2" spans="1:25" s="80" customFormat="1" ht="12.75" customHeight="1">
      <c r="A2" s="442" t="s">
        <v>337</v>
      </c>
      <c r="B2" s="443"/>
      <c r="C2" s="444" t="s">
        <v>585</v>
      </c>
      <c r="D2" s="445" t="s">
        <v>586</v>
      </c>
      <c r="E2" s="446" t="s">
        <v>28</v>
      </c>
      <c r="F2" s="19">
        <v>2</v>
      </c>
      <c r="G2" s="20">
        <v>2</v>
      </c>
      <c r="H2" s="21">
        <v>2</v>
      </c>
      <c r="I2" s="20">
        <v>1</v>
      </c>
      <c r="J2" s="21"/>
      <c r="K2" s="20"/>
      <c r="L2" s="21"/>
      <c r="M2" s="20"/>
      <c r="N2" s="101"/>
      <c r="O2" s="22">
        <f>IF(COUNT(F2)=0,"",VLOOKUP(F2,Pts!$A$2:$B$112,2,FALSE))</f>
        <v>17</v>
      </c>
      <c r="P2" s="23">
        <f>IF(COUNT(G2)=0,"",VLOOKUP(G2,Pts!$A$2:$B$112,2,FALSE))</f>
        <v>17</v>
      </c>
      <c r="Q2" s="24">
        <f>IF(COUNT(H2)=0,"",VLOOKUP(H2,Pts!$A$2:$B$112,2,FALSE))</f>
        <v>17</v>
      </c>
      <c r="R2" s="23">
        <f>IF(COUNT(I2)=0,"",VLOOKUP(I2,Pts!$A$2:$B$112,2,FALSE))</f>
        <v>20</v>
      </c>
      <c r="S2" s="24">
        <f>IF(COUNT(J2)=0,"",VLOOKUP(J2,Pts!$A$2:$B$112,2,FALSE))</f>
      </c>
      <c r="T2" s="23">
        <f>IF(COUNT(K2)=0,"",VLOOKUP(K2,Pts!$A$2:$B$112,2,FALSE))</f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 aca="true" t="shared" si="1" ref="X2:X65">SUM(O2:W2)</f>
        <v>71</v>
      </c>
      <c r="Y2" s="25">
        <f>IF(COUNT(O2:W2)=Pts!$D$1,SUM(O2:W2)-SMALL(O2:W2,1),SUM(O2:W2))</f>
        <v>71</v>
      </c>
    </row>
    <row r="3" spans="1:25" s="80" customFormat="1" ht="12.75" customHeight="1">
      <c r="A3" s="447" t="s">
        <v>337</v>
      </c>
      <c r="B3" s="448" t="s">
        <v>50</v>
      </c>
      <c r="C3" s="444" t="s">
        <v>537</v>
      </c>
      <c r="D3" s="445" t="s">
        <v>414</v>
      </c>
      <c r="E3" s="449" t="s">
        <v>428</v>
      </c>
      <c r="F3" s="19">
        <v>5</v>
      </c>
      <c r="G3" s="20">
        <v>8</v>
      </c>
      <c r="H3" s="21">
        <v>3</v>
      </c>
      <c r="I3" s="20">
        <v>11</v>
      </c>
      <c r="J3" s="21">
        <v>2</v>
      </c>
      <c r="K3" s="20">
        <v>2</v>
      </c>
      <c r="L3" s="21"/>
      <c r="M3" s="20"/>
      <c r="N3" s="101"/>
      <c r="O3" s="22">
        <f>IF(COUNT(F3)=0,"",VLOOKUP(F3,Pts!$A$2:$B$112,2,FALSE))</f>
        <v>11</v>
      </c>
      <c r="P3" s="23">
        <f>IF(COUNT(G3)=0,"",VLOOKUP(G3,Pts!$A$2:$B$112,2,FALSE))</f>
        <v>8</v>
      </c>
      <c r="Q3" s="24">
        <f>IF(COUNT(H3)=0,"",VLOOKUP(H3,Pts!$A$2:$B$112,2,FALSE))</f>
        <v>15</v>
      </c>
      <c r="R3" s="23">
        <f>IF(COUNT(I3)=0,"",VLOOKUP(I3,Pts!$A$2:$B$112,2,FALSE))</f>
        <v>5</v>
      </c>
      <c r="S3" s="24">
        <f>IF(COUNT(J3)=0,"",VLOOKUP(J3,Pts!$A$2:$B$112,2,FALSE))</f>
        <v>17</v>
      </c>
      <c r="T3" s="23">
        <f>IF(COUNT(K3)=0,"",VLOOKUP(K3,Pts!$A$2:$B$112,2,FALSE))</f>
        <v>17</v>
      </c>
      <c r="U3" s="24">
        <f>IF(COUNT(L3)=0,"",VLOOKUP(L3,Pts!$A$2:$B$112,2,FALSE))</f>
      </c>
      <c r="V3" s="23">
        <f>IF(COUNT(M3)=0,"",VLOOKUP(M3,Pts!$A$2:$B$112,2,FALSE))</f>
      </c>
      <c r="W3" s="24">
        <f>IF(COUNT(N3)=0,"",VLOOKUP(N3,Pts!$A$2:$B$112,2,FALSE))</f>
      </c>
      <c r="X3" s="25">
        <f t="shared" si="1"/>
        <v>73</v>
      </c>
      <c r="Y3" s="25">
        <f>IF(COUNT(O3:W3)=Pts!$D$1,SUM(O3:W3)-SMALL(O3:W3,1),SUM(O3:W3))</f>
        <v>68</v>
      </c>
    </row>
    <row r="4" spans="1:25" s="80" customFormat="1" ht="12.75" customHeight="1">
      <c r="A4" s="447"/>
      <c r="B4" s="450" t="s">
        <v>16</v>
      </c>
      <c r="C4" s="451" t="s">
        <v>336</v>
      </c>
      <c r="D4" s="452" t="s">
        <v>32</v>
      </c>
      <c r="E4" s="449" t="s">
        <v>19</v>
      </c>
      <c r="F4" s="19">
        <v>3</v>
      </c>
      <c r="G4" s="20"/>
      <c r="H4" s="21">
        <v>1</v>
      </c>
      <c r="I4" s="20"/>
      <c r="J4" s="21">
        <v>24</v>
      </c>
      <c r="K4" s="20">
        <v>1</v>
      </c>
      <c r="L4" s="21"/>
      <c r="M4" s="20"/>
      <c r="N4" s="101"/>
      <c r="O4" s="22">
        <f>IF(COUNT(F4)=0,"",VLOOKUP(F4,Pts!$A$2:$B$112,2,FALSE))</f>
        <v>15</v>
      </c>
      <c r="P4" s="23">
        <f>IF(COUNT(G4)=0,"",VLOOKUP(G4,Pts!$A$2:$B$112,2,FALSE))</f>
      </c>
      <c r="Q4" s="24">
        <f>IF(COUNT(H4)=0,"",VLOOKUP(H4,Pts!$A$2:$B$112,2,FALSE))</f>
        <v>20</v>
      </c>
      <c r="R4" s="23">
        <f>IF(COUNT(I4)=0,"",VLOOKUP(I4,Pts!$A$2:$B$112,2,FALSE))</f>
      </c>
      <c r="S4" s="24">
        <f>IF(COUNT(J4)=0,"",VLOOKUP(J4,Pts!$A$2:$B$112,2,FALSE))</f>
        <v>1</v>
      </c>
      <c r="T4" s="23">
        <f>IF(COUNT(K4)=0,"",VLOOKUP(K4,Pts!$A$2:$B$112,2,FALSE))</f>
        <v>20</v>
      </c>
      <c r="U4" s="24"/>
      <c r="V4" s="23"/>
      <c r="W4" s="24"/>
      <c r="X4" s="25">
        <f t="shared" si="1"/>
        <v>56</v>
      </c>
      <c r="Y4" s="25">
        <f>IF(COUNT(O4:W4)=Pts!$D$1,SUM(O4:W4)-SMALL(O4:W4,1),SUM(O4:W4))</f>
        <v>56</v>
      </c>
    </row>
    <row r="5" spans="1:25" s="80" customFormat="1" ht="12.75" customHeight="1">
      <c r="A5" s="453" t="s">
        <v>337</v>
      </c>
      <c r="B5" s="450"/>
      <c r="C5" s="454" t="s">
        <v>587</v>
      </c>
      <c r="D5" s="455" t="s">
        <v>126</v>
      </c>
      <c r="E5" s="449" t="s">
        <v>5</v>
      </c>
      <c r="F5" s="19">
        <v>14</v>
      </c>
      <c r="G5" s="20">
        <v>3</v>
      </c>
      <c r="H5" s="21">
        <v>13</v>
      </c>
      <c r="I5" s="20">
        <v>2</v>
      </c>
      <c r="J5" s="21">
        <v>11</v>
      </c>
      <c r="K5" s="20">
        <v>7</v>
      </c>
      <c r="L5" s="21"/>
      <c r="M5" s="20"/>
      <c r="N5" s="101"/>
      <c r="O5" s="22">
        <f>IF(COUNT(F5)=0,"",VLOOKUP(F5,Pts!$A$2:$B$112,2,FALSE))</f>
        <v>2</v>
      </c>
      <c r="P5" s="23">
        <f>IF(COUNT(G5)=0,"",VLOOKUP(G5,Pts!$A$2:$B$112,2,FALSE))</f>
        <v>15</v>
      </c>
      <c r="Q5" s="24">
        <f>IF(COUNT(H5)=0,"",VLOOKUP(H5,Pts!$A$2:$B$112,2,FALSE))</f>
        <v>3</v>
      </c>
      <c r="R5" s="23">
        <f>IF(COUNT(I5)=0,"",VLOOKUP(I5,Pts!$A$2:$B$112,2,FALSE))</f>
        <v>17</v>
      </c>
      <c r="S5" s="24">
        <f>IF(COUNT(J5)=0,"",VLOOKUP(J5,Pts!$A$2:$B$112,2,FALSE))</f>
        <v>5</v>
      </c>
      <c r="T5" s="23">
        <f>IF(COUNT(K5)=0,"",VLOOKUP(K5,Pts!$A$2:$B$112,2,FALSE))</f>
        <v>9</v>
      </c>
      <c r="U5" s="24">
        <f>IF(COUNT(L5)=0,"",VLOOKUP(L5,Pts!$A$2:$B$112,2,FALSE))</f>
      </c>
      <c r="V5" s="23">
        <f>IF(COUNT(M5)=0,"",VLOOKUP(M5,Pts!$A$2:$B$112,2,FALSE))</f>
      </c>
      <c r="W5" s="24">
        <f>IF(COUNT(N5)=0,"",VLOOKUP(N5,Pts!$A$2:$B$112,2,FALSE))</f>
      </c>
      <c r="X5" s="25">
        <f t="shared" si="1"/>
        <v>51</v>
      </c>
      <c r="Y5" s="25">
        <f>IF(COUNT(O5:W5)=Pts!$D$1,SUM(O5:W5)-SMALL(O5:W5,1),SUM(O5:W5))</f>
        <v>49</v>
      </c>
    </row>
    <row r="6" spans="1:25" s="80" customFormat="1" ht="12.75" customHeight="1">
      <c r="A6" s="456" t="s">
        <v>340</v>
      </c>
      <c r="B6" s="457"/>
      <c r="C6" s="458" t="s">
        <v>12</v>
      </c>
      <c r="D6" s="459" t="s">
        <v>111</v>
      </c>
      <c r="E6" s="449" t="s">
        <v>8</v>
      </c>
      <c r="F6" s="19">
        <v>37</v>
      </c>
      <c r="G6" s="20">
        <v>4</v>
      </c>
      <c r="H6" s="21">
        <v>15</v>
      </c>
      <c r="I6" s="20">
        <v>10</v>
      </c>
      <c r="J6" s="21">
        <v>1</v>
      </c>
      <c r="K6" s="20">
        <v>19</v>
      </c>
      <c r="L6" s="21"/>
      <c r="M6" s="20"/>
      <c r="N6" s="101"/>
      <c r="O6" s="22">
        <f>IF(COUNT(F6)=0,"",VLOOKUP(F6,Pts!$A$2:$B$112,2,FALSE))</f>
        <v>1</v>
      </c>
      <c r="P6" s="23">
        <f>IF(COUNT(G6)=0,"",VLOOKUP(G6,Pts!$A$2:$B$112,2,FALSE))</f>
        <v>13</v>
      </c>
      <c r="Q6" s="24">
        <f>IF(COUNT(H6)=0,"",VLOOKUP(H6,Pts!$A$2:$B$112,2,FALSE))</f>
        <v>1</v>
      </c>
      <c r="R6" s="23">
        <f>IF(COUNT(I6)=0,"",VLOOKUP(I6,Pts!$A$2:$B$112,2,FALSE))</f>
        <v>6</v>
      </c>
      <c r="S6" s="24">
        <f>IF(COUNT(J6)=0,"",VLOOKUP(J6,Pts!$A$2:$B$112,2,FALSE))</f>
        <v>20</v>
      </c>
      <c r="T6" s="23">
        <f>IF(COUNT(K6)=0,"",VLOOKUP(K6,Pts!$A$2:$B$112,2,FALSE))</f>
        <v>1</v>
      </c>
      <c r="U6" s="24">
        <f>IF(COUNT(L6)=0,"",VLOOKUP(L6,Pts!$A$2:$B$112,2,FALSE))</f>
      </c>
      <c r="V6" s="23">
        <f>IF(COUNT(M6)=0,"",VLOOKUP(M6,Pts!$A$2:$B$112,2,FALSE))</f>
      </c>
      <c r="W6" s="24">
        <f>IF(COUNT(N6)=0,"",VLOOKUP(N6,Pts!$A$2:$B$112,2,FALSE))</f>
      </c>
      <c r="X6" s="25">
        <f t="shared" si="1"/>
        <v>42</v>
      </c>
      <c r="Y6" s="25">
        <f>IF(COUNT(O6:W6)=Pts!$D$1,SUM(O6:W6)-SMALL(O6:W6,1),SUM(O6:W6))</f>
        <v>41</v>
      </c>
    </row>
    <row r="7" spans="1:25" s="80" customFormat="1" ht="12.75" customHeight="1">
      <c r="A7" s="220" t="s">
        <v>337</v>
      </c>
      <c r="B7" s="234"/>
      <c r="C7" s="235" t="s">
        <v>549</v>
      </c>
      <c r="D7" s="236" t="s">
        <v>480</v>
      </c>
      <c r="E7" s="224" t="s">
        <v>53</v>
      </c>
      <c r="F7" s="19">
        <v>11</v>
      </c>
      <c r="G7" s="20">
        <v>6</v>
      </c>
      <c r="H7" s="21">
        <v>5</v>
      </c>
      <c r="I7" s="20">
        <v>9</v>
      </c>
      <c r="J7" s="21"/>
      <c r="K7" s="20">
        <v>12</v>
      </c>
      <c r="L7" s="21"/>
      <c r="M7" s="20"/>
      <c r="N7" s="101"/>
      <c r="O7" s="22">
        <f>IF(COUNT(F7)=0,"",VLOOKUP(F7,Pts!$A$2:$B$112,2,FALSE))</f>
        <v>5</v>
      </c>
      <c r="P7" s="23">
        <f>IF(COUNT(G7)=0,"",VLOOKUP(G7,Pts!$A$2:$B$112,2,FALSE))</f>
        <v>10</v>
      </c>
      <c r="Q7" s="24">
        <f>IF(COUNT(H7)=0,"",VLOOKUP(H7,Pts!$A$2:$B$112,2,FALSE))</f>
        <v>11</v>
      </c>
      <c r="R7" s="23">
        <f>IF(COUNT(I7)=0,"",VLOOKUP(I7,Pts!$A$2:$B$112,2,FALSE))</f>
        <v>7</v>
      </c>
      <c r="S7" s="24">
        <f>IF(COUNT(J7)=0,"",VLOOKUP(J7,Pts!$A$2:$B$112,2,FALSE))</f>
      </c>
      <c r="T7" s="23">
        <f>IF(COUNT(K7)=0,"",VLOOKUP(K7,Pts!$A$2:$B$112,2,FALSE))</f>
        <v>4</v>
      </c>
      <c r="U7" s="24">
        <f>IF(COUNT(L7)=0,"",VLOOKUP(L7,Pts!$A$2:$B$112,2,FALSE))</f>
      </c>
      <c r="V7" s="23">
        <f>IF(COUNT(M7)=0,"",VLOOKUP(M7,Pts!$A$2:$B$112,2,FALSE))</f>
      </c>
      <c r="W7" s="24">
        <f>IF(COUNT(N7)=0,"",VLOOKUP(N7,Pts!$A$2:$B$112,2,FALSE))</f>
      </c>
      <c r="X7" s="25">
        <f t="shared" si="1"/>
        <v>37</v>
      </c>
      <c r="Y7" s="25">
        <f>IF(COUNT(O7:W7)=Pts!$D$1,SUM(O7:W7)-SMALL(O7:W7,1),SUM(O7:W7))</f>
        <v>37</v>
      </c>
    </row>
    <row r="8" spans="1:25" s="80" customFormat="1" ht="12.75" customHeight="1">
      <c r="A8" s="29" t="s">
        <v>341</v>
      </c>
      <c r="B8" s="176"/>
      <c r="C8" s="329" t="s">
        <v>629</v>
      </c>
      <c r="D8" s="330" t="s">
        <v>352</v>
      </c>
      <c r="E8" s="379" t="s">
        <v>33</v>
      </c>
      <c r="F8" s="19">
        <v>27</v>
      </c>
      <c r="G8" s="20"/>
      <c r="H8" s="21">
        <v>8</v>
      </c>
      <c r="I8" s="20">
        <v>3</v>
      </c>
      <c r="J8" s="21"/>
      <c r="K8" s="20">
        <v>4</v>
      </c>
      <c r="L8" s="21"/>
      <c r="M8" s="20"/>
      <c r="N8" s="101"/>
      <c r="O8" s="22">
        <f>IF(COUNT(F8)=0,"",VLOOKUP(F8,Pts!$A$2:$B$112,2,FALSE))</f>
        <v>1</v>
      </c>
      <c r="P8" s="23">
        <f>IF(COUNT(G8)=0,"",VLOOKUP(G8,Pts!$A$2:$B$112,2,FALSE))</f>
      </c>
      <c r="Q8" s="24">
        <f>IF(COUNT(H8)=0,"",VLOOKUP(H8,Pts!$A$2:$B$112,2,FALSE))</f>
        <v>8</v>
      </c>
      <c r="R8" s="23">
        <f>IF(COUNT(I8)=0,"",VLOOKUP(I8,Pts!$A$2:$B$112,2,FALSE))</f>
        <v>15</v>
      </c>
      <c r="S8" s="24">
        <f>IF(COUNT(J8)=0,"",VLOOKUP(J8,Pts!$A$2:$B$112,2,FALSE))</f>
      </c>
      <c r="T8" s="23">
        <f>IF(COUNT(K8)=0,"",VLOOKUP(K8,Pts!$A$2:$B$112,2,FALSE))</f>
        <v>13</v>
      </c>
      <c r="U8" s="24"/>
      <c r="V8" s="23"/>
      <c r="W8" s="24"/>
      <c r="X8" s="25">
        <f t="shared" si="1"/>
        <v>37</v>
      </c>
      <c r="Y8" s="25">
        <f>IF(COUNT(O8:W8)=Pts!$D$1,SUM(O8:W8)-SMALL(O8:W8,1),SUM(O8:W8))</f>
        <v>37</v>
      </c>
    </row>
    <row r="9" spans="1:25" s="80" customFormat="1" ht="12.75" customHeight="1">
      <c r="A9" s="241" t="s">
        <v>340</v>
      </c>
      <c r="B9" s="221"/>
      <c r="C9" s="235" t="s">
        <v>593</v>
      </c>
      <c r="D9" s="236" t="s">
        <v>95</v>
      </c>
      <c r="E9" s="224" t="s">
        <v>121</v>
      </c>
      <c r="F9" s="19">
        <v>8</v>
      </c>
      <c r="G9" s="20">
        <v>18</v>
      </c>
      <c r="H9" s="21">
        <v>37</v>
      </c>
      <c r="I9" s="20">
        <v>22</v>
      </c>
      <c r="J9" s="21">
        <v>4</v>
      </c>
      <c r="K9" s="20">
        <v>9</v>
      </c>
      <c r="L9" s="21"/>
      <c r="M9" s="20"/>
      <c r="N9" s="101"/>
      <c r="O9" s="22">
        <f>IF(COUNT(F9)=0,"",VLOOKUP(F9,Pts!$A$2:$B$112,2,FALSE))</f>
        <v>8</v>
      </c>
      <c r="P9" s="23">
        <f>IF(COUNT(G9)=0,"",VLOOKUP(G9,Pts!$A$2:$B$112,2,FALSE))</f>
        <v>1</v>
      </c>
      <c r="Q9" s="24">
        <f>IF(COUNT(H9)=0,"",VLOOKUP(H9,Pts!$A$2:$B$112,2,FALSE))</f>
        <v>1</v>
      </c>
      <c r="R9" s="23">
        <f>IF(COUNT(I9)=0,"",VLOOKUP(I9,Pts!$A$2:$B$112,2,FALSE))</f>
        <v>1</v>
      </c>
      <c r="S9" s="24">
        <f>IF(COUNT(J9)=0,"",VLOOKUP(J9,Pts!$A$2:$B$112,2,FALSE))</f>
        <v>13</v>
      </c>
      <c r="T9" s="23">
        <f>IF(COUNT(K9)=0,"",VLOOKUP(K9,Pts!$A$2:$B$112,2,FALSE))</f>
        <v>7</v>
      </c>
      <c r="U9" s="24">
        <f>IF(COUNT(L9)=0,"",VLOOKUP(L9,Pts!$A$2:$B$112,2,FALSE))</f>
      </c>
      <c r="V9" s="23">
        <f>IF(COUNT(M9)=0,"",VLOOKUP(M9,Pts!$A$2:$B$112,2,FALSE))</f>
      </c>
      <c r="W9" s="24">
        <f>IF(COUNT(N9)=0,"",VLOOKUP(N9,Pts!$A$2:$B$112,2,FALSE))</f>
      </c>
      <c r="X9" s="25">
        <f t="shared" si="1"/>
        <v>31</v>
      </c>
      <c r="Y9" s="25">
        <f>IF(COUNT(O9:W9)=Pts!$D$1,SUM(O9:W9)-SMALL(O9:W9,1),SUM(O9:W9))</f>
        <v>30</v>
      </c>
    </row>
    <row r="10" spans="1:26" s="80" customFormat="1" ht="12.75" customHeight="1">
      <c r="A10" s="425"/>
      <c r="B10" s="269" t="s">
        <v>136</v>
      </c>
      <c r="C10" s="252" t="s">
        <v>29</v>
      </c>
      <c r="D10" s="253" t="s">
        <v>30</v>
      </c>
      <c r="E10" s="224" t="s">
        <v>28</v>
      </c>
      <c r="F10" s="19"/>
      <c r="G10" s="20"/>
      <c r="H10" s="21">
        <v>9</v>
      </c>
      <c r="I10" s="20">
        <v>17</v>
      </c>
      <c r="J10" s="21">
        <v>9</v>
      </c>
      <c r="K10" s="20">
        <v>8</v>
      </c>
      <c r="L10" s="21"/>
      <c r="M10" s="20"/>
      <c r="N10" s="101"/>
      <c r="O10" s="22">
        <f>IF(COUNT(F10)=0,"",VLOOKUP(F10,Pts!$A$2:$B$112,2,FALSE))</f>
      </c>
      <c r="P10" s="23">
        <f>IF(COUNT(G10)=0,"",VLOOKUP(G10,Pts!$A$2:$B$112,2,FALSE))</f>
      </c>
      <c r="Q10" s="24">
        <f>IF(COUNT(H10)=0,"",VLOOKUP(H10,Pts!$A$2:$B$112,2,FALSE))</f>
        <v>7</v>
      </c>
      <c r="R10" s="23">
        <f>IF(COUNT(I10)=0,"",VLOOKUP(I10,Pts!$A$2:$B$112,2,FALSE))</f>
        <v>1</v>
      </c>
      <c r="S10" s="24">
        <f>IF(COUNT(J10)=0,"",VLOOKUP(J10,Pts!$A$2:$B$112,2,FALSE))</f>
        <v>7</v>
      </c>
      <c r="T10" s="23">
        <f>IF(COUNT(K10)=0,"",VLOOKUP(K10,Pts!$A$2:$B$112,2,FALSE))</f>
        <v>8</v>
      </c>
      <c r="U10" s="24">
        <f>IF(COUNT(L10)=0,"",VLOOKUP(L10,Pts!$A$2:$B$112,2,FALSE))</f>
      </c>
      <c r="V10" s="23">
        <f>IF(COUNT(M10)=0,"",VLOOKUP(M10,Pts!$A$2:$B$112,2,FALSE))</f>
      </c>
      <c r="W10" s="24">
        <f>IF(COUNT(N10)=0,"",VLOOKUP(N10,Pts!$A$2:$B$112,2,FALSE))</f>
      </c>
      <c r="X10" s="25">
        <f t="shared" si="1"/>
        <v>23</v>
      </c>
      <c r="Y10" s="25">
        <f>IF(COUNT(O10:W10)=Pts!$D$1,SUM(O10:W10)-SMALL(O10:W10,1),SUM(O10:W10))</f>
        <v>23</v>
      </c>
      <c r="Z10" s="27"/>
    </row>
    <row r="11" spans="1:25" s="80" customFormat="1" ht="12.75" customHeight="1">
      <c r="A11" s="29" t="s">
        <v>673</v>
      </c>
      <c r="B11" s="176"/>
      <c r="C11" s="283" t="s">
        <v>488</v>
      </c>
      <c r="D11" s="284" t="s">
        <v>438</v>
      </c>
      <c r="E11" s="57" t="s">
        <v>28</v>
      </c>
      <c r="F11" s="19">
        <v>17</v>
      </c>
      <c r="G11" s="20">
        <v>7</v>
      </c>
      <c r="H11" s="21">
        <v>14</v>
      </c>
      <c r="I11" s="20">
        <v>19</v>
      </c>
      <c r="J11" s="21">
        <v>7</v>
      </c>
      <c r="K11" s="20">
        <v>18</v>
      </c>
      <c r="L11" s="21"/>
      <c r="M11" s="20"/>
      <c r="N11" s="101"/>
      <c r="O11" s="22">
        <f>IF(COUNT(F11)=0,"",VLOOKUP(F11,Pts!$A$2:$B$112,2,FALSE))</f>
        <v>1</v>
      </c>
      <c r="P11" s="23">
        <f>IF(COUNT(G11)=0,"",VLOOKUP(G11,Pts!$A$2:$B$112,2,FALSE))</f>
        <v>9</v>
      </c>
      <c r="Q11" s="24">
        <f>IF(COUNT(H11)=0,"",VLOOKUP(H11,Pts!$A$2:$B$112,2,FALSE))</f>
        <v>2</v>
      </c>
      <c r="R11" s="23">
        <f>IF(COUNT(I11)=0,"",VLOOKUP(I11,Pts!$A$2:$B$112,2,FALSE))</f>
        <v>1</v>
      </c>
      <c r="S11" s="24">
        <f>IF(COUNT(J11)=0,"",VLOOKUP(J11,Pts!$A$2:$B$112,2,FALSE))</f>
        <v>9</v>
      </c>
      <c r="T11" s="23">
        <f>IF(COUNT(K11)=0,"",VLOOKUP(K11,Pts!$A$2:$B$112,2,FALSE))</f>
        <v>1</v>
      </c>
      <c r="U11" s="24">
        <f>IF(COUNT(L11)=0,"",VLOOKUP(L11,Pts!$A$2:$B$112,2,FALSE))</f>
      </c>
      <c r="V11" s="23">
        <f>IF(COUNT(M11)=0,"",VLOOKUP(M11,Pts!$A$2:$B$112,2,FALSE))</f>
      </c>
      <c r="W11" s="24">
        <f>IF(COUNT(N11)=0,"",VLOOKUP(N11,Pts!$A$2:$B$112,2,FALSE))</f>
      </c>
      <c r="X11" s="25">
        <f t="shared" si="1"/>
        <v>23</v>
      </c>
      <c r="Y11" s="25">
        <f>IF(COUNT(O11:W11)=Pts!$D$1,SUM(O11:W11)-SMALL(O11:W11,1),SUM(O11:W11))</f>
        <v>22</v>
      </c>
    </row>
    <row r="12" spans="1:25" s="80" customFormat="1" ht="12.75" customHeight="1">
      <c r="A12" s="220" t="s">
        <v>340</v>
      </c>
      <c r="B12" s="221"/>
      <c r="C12" s="222" t="s">
        <v>621</v>
      </c>
      <c r="D12" s="223" t="s">
        <v>70</v>
      </c>
      <c r="E12" s="224" t="s">
        <v>19</v>
      </c>
      <c r="F12" s="19">
        <v>4</v>
      </c>
      <c r="G12" s="20"/>
      <c r="H12" s="21"/>
      <c r="I12" s="20">
        <v>21</v>
      </c>
      <c r="J12" s="21">
        <v>10</v>
      </c>
      <c r="K12" s="20">
        <v>17</v>
      </c>
      <c r="L12" s="21"/>
      <c r="M12" s="20"/>
      <c r="N12" s="101"/>
      <c r="O12" s="22">
        <f>IF(COUNT(F12)=0,"",VLOOKUP(F12,Pts!$A$2:$B$112,2,FALSE))</f>
        <v>13</v>
      </c>
      <c r="P12" s="23">
        <f>IF(COUNT(G12)=0,"",VLOOKUP(G12,Pts!$A$2:$B$112,2,FALSE))</f>
      </c>
      <c r="Q12" s="24">
        <f>IF(COUNT(H12)=0,"",VLOOKUP(H12,Pts!$A$2:$B$112,2,FALSE))</f>
      </c>
      <c r="R12" s="23">
        <f>IF(COUNT(I12)=0,"",VLOOKUP(I12,Pts!$A$2:$B$112,2,FALSE))</f>
        <v>1</v>
      </c>
      <c r="S12" s="24">
        <f>IF(COUNT(J12)=0,"",VLOOKUP(J12,Pts!$A$2:$B$112,2,FALSE))</f>
        <v>6</v>
      </c>
      <c r="T12" s="23">
        <f>IF(COUNT(K12)=0,"",VLOOKUP(K12,Pts!$A$2:$B$112,2,FALSE))</f>
        <v>1</v>
      </c>
      <c r="U12" s="24"/>
      <c r="V12" s="23"/>
      <c r="W12" s="24"/>
      <c r="X12" s="25">
        <f t="shared" si="1"/>
        <v>21</v>
      </c>
      <c r="Y12" s="25">
        <f>IF(COUNT(O12:W12)=Pts!$D$1,SUM(O12:W12)-SMALL(O12:W12,1),SUM(O12:W12))</f>
        <v>21</v>
      </c>
    </row>
    <row r="13" spans="1:25" s="80" customFormat="1" ht="12.75" customHeight="1">
      <c r="A13" s="241" t="s">
        <v>337</v>
      </c>
      <c r="B13" s="234" t="s">
        <v>50</v>
      </c>
      <c r="C13" s="235" t="s">
        <v>633</v>
      </c>
      <c r="D13" s="236" t="s">
        <v>634</v>
      </c>
      <c r="E13" s="224" t="s">
        <v>5</v>
      </c>
      <c r="F13" s="19">
        <v>30</v>
      </c>
      <c r="G13" s="20">
        <v>16</v>
      </c>
      <c r="H13" s="21">
        <v>7</v>
      </c>
      <c r="I13" s="20">
        <v>8</v>
      </c>
      <c r="J13" s="21"/>
      <c r="K13" s="20"/>
      <c r="L13" s="21"/>
      <c r="M13" s="20"/>
      <c r="N13" s="101"/>
      <c r="O13" s="22">
        <f>IF(COUNT(F13)=0,"",VLOOKUP(F13,Pts!$A$2:$B$112,2,FALSE))</f>
        <v>1</v>
      </c>
      <c r="P13" s="23">
        <f>IF(COUNT(G13)=0,"",VLOOKUP(G13,Pts!$A$2:$B$112,2,FALSE))</f>
        <v>1</v>
      </c>
      <c r="Q13" s="24">
        <f>IF(COUNT(H13)=0,"",VLOOKUP(H13,Pts!$A$2:$B$112,2,FALSE))</f>
        <v>9</v>
      </c>
      <c r="R13" s="23">
        <f>IF(COUNT(I13)=0,"",VLOOKUP(I13,Pts!$A$2:$B$112,2,FALSE))</f>
        <v>8</v>
      </c>
      <c r="S13" s="24">
        <f>IF(COUNT(J13)=0,"",VLOOKUP(J13,Pts!$A$2:$B$112,2,FALSE))</f>
      </c>
      <c r="T13" s="23">
        <f>IF(COUNT(K13)=0,"",VLOOKUP(K13,Pts!$A$2:$B$112,2,FALSE))</f>
      </c>
      <c r="U13" s="24"/>
      <c r="V13" s="23"/>
      <c r="W13" s="24"/>
      <c r="X13" s="25">
        <f t="shared" si="1"/>
        <v>19</v>
      </c>
      <c r="Y13" s="25">
        <f>IF(COUNT(O13:W13)=Pts!$D$1,SUM(O13:W13)-SMALL(O13:W13,1),SUM(O13:W13))</f>
        <v>19</v>
      </c>
    </row>
    <row r="14" spans="1:25" s="80" customFormat="1" ht="12.75" customHeight="1">
      <c r="A14" s="241" t="s">
        <v>341</v>
      </c>
      <c r="B14" s="269"/>
      <c r="C14" s="270" t="s">
        <v>622</v>
      </c>
      <c r="D14" s="271" t="s">
        <v>376</v>
      </c>
      <c r="E14" s="224" t="s">
        <v>26</v>
      </c>
      <c r="F14" s="19">
        <v>12</v>
      </c>
      <c r="G14" s="20">
        <v>14</v>
      </c>
      <c r="H14" s="21">
        <v>6</v>
      </c>
      <c r="I14" s="20"/>
      <c r="J14" s="21">
        <v>18</v>
      </c>
      <c r="K14" s="20"/>
      <c r="L14" s="21"/>
      <c r="M14" s="20"/>
      <c r="N14" s="101"/>
      <c r="O14" s="22">
        <f>IF(COUNT(F14)=0,"",VLOOKUP(F14,Pts!$A$2:$B$112,2,FALSE))</f>
        <v>4</v>
      </c>
      <c r="P14" s="23">
        <f>IF(COUNT(G14)=0,"",VLOOKUP(G14,Pts!$A$2:$B$112,2,FALSE))</f>
        <v>2</v>
      </c>
      <c r="Q14" s="24">
        <f>IF(COUNT(H14)=0,"",VLOOKUP(H14,Pts!$A$2:$B$112,2,FALSE))</f>
        <v>10</v>
      </c>
      <c r="R14" s="23">
        <f>IF(COUNT(I14)=0,"",VLOOKUP(I14,Pts!$A$2:$B$112,2,FALSE))</f>
      </c>
      <c r="S14" s="24">
        <f>IF(COUNT(J14)=0,"",VLOOKUP(J14,Pts!$A$2:$B$112,2,FALSE))</f>
        <v>1</v>
      </c>
      <c r="T14" s="23">
        <f>IF(COUNT(K14)=0,"",VLOOKUP(K14,Pts!$A$2:$B$112,2,FALSE))</f>
      </c>
      <c r="U14" s="24"/>
      <c r="V14" s="23"/>
      <c r="W14" s="24"/>
      <c r="X14" s="25">
        <f t="shared" si="1"/>
        <v>17</v>
      </c>
      <c r="Y14" s="25">
        <f>IF(COUNT(O14:W14)=Pts!$D$1,SUM(O14:W14)-SMALL(O14:W14,1),SUM(O14:W14))</f>
        <v>17</v>
      </c>
    </row>
    <row r="15" spans="1:25" s="80" customFormat="1" ht="12.75" customHeight="1">
      <c r="A15" s="190" t="s">
        <v>340</v>
      </c>
      <c r="B15" s="54"/>
      <c r="C15" s="55" t="s">
        <v>79</v>
      </c>
      <c r="D15" s="56" t="s">
        <v>80</v>
      </c>
      <c r="E15" s="57" t="s">
        <v>41</v>
      </c>
      <c r="F15" s="19"/>
      <c r="G15" s="20"/>
      <c r="H15" s="21">
        <v>11</v>
      </c>
      <c r="I15" s="20">
        <v>5</v>
      </c>
      <c r="J15" s="21">
        <v>15</v>
      </c>
      <c r="K15" s="20"/>
      <c r="L15" s="21"/>
      <c r="M15" s="20"/>
      <c r="N15" s="101"/>
      <c r="O15" s="22">
        <f>IF(COUNT(F15)=0,"",VLOOKUP(F15,Pts!$A$2:$B$112,2,FALSE))</f>
      </c>
      <c r="P15" s="23">
        <f>IF(COUNT(G15)=0,"",VLOOKUP(G15,Pts!$A$2:$B$112,2,FALSE))</f>
      </c>
      <c r="Q15" s="24">
        <f>IF(COUNT(H15)=0,"",VLOOKUP(H15,Pts!$A$2:$B$112,2,FALSE))</f>
        <v>5</v>
      </c>
      <c r="R15" s="23">
        <f>IF(COUNT(I15)=0,"",VLOOKUP(I15,Pts!$A$2:$B$112,2,FALSE))</f>
        <v>11</v>
      </c>
      <c r="S15" s="24">
        <f>IF(COUNT(J15)=0,"",VLOOKUP(J15,Pts!$A$2:$B$112,2,FALSE))</f>
        <v>1</v>
      </c>
      <c r="T15" s="23">
        <f>IF(COUNT(K15)=0,"",VLOOKUP(K15,Pts!$A$2:$B$112,2,FALSE))</f>
      </c>
      <c r="U15" s="24">
        <f>IF(COUNT(L15)=0,"",VLOOKUP(L15,Pts!$A$2:$B$112,2,FALSE))</f>
      </c>
      <c r="V15" s="23">
        <f>IF(COUNT(M15)=0,"",VLOOKUP(M15,Pts!$A$2:$B$112,2,FALSE))</f>
      </c>
      <c r="W15" s="24">
        <f>IF(COUNT(N15)=0,"",VLOOKUP(N15,Pts!$A$2:$B$112,2,FALSE))</f>
      </c>
      <c r="X15" s="25">
        <f t="shared" si="1"/>
        <v>17</v>
      </c>
      <c r="Y15" s="25">
        <f>IF(COUNT(O15:W15)=Pts!$D$1,SUM(O15:W15)-SMALL(O15:W15,1),SUM(O15:W15))</f>
        <v>17</v>
      </c>
    </row>
    <row r="16" spans="1:25" s="80" customFormat="1" ht="12.75" customHeight="1">
      <c r="A16" s="241" t="s">
        <v>340</v>
      </c>
      <c r="B16" s="221"/>
      <c r="C16" s="235" t="s">
        <v>585</v>
      </c>
      <c r="D16" s="236" t="s">
        <v>244</v>
      </c>
      <c r="E16" s="224" t="s">
        <v>28</v>
      </c>
      <c r="F16" s="19">
        <v>38</v>
      </c>
      <c r="G16" s="20"/>
      <c r="H16" s="21">
        <v>12</v>
      </c>
      <c r="I16" s="20">
        <v>27</v>
      </c>
      <c r="J16" s="21">
        <v>6</v>
      </c>
      <c r="K16" s="20">
        <v>30</v>
      </c>
      <c r="L16" s="21"/>
      <c r="M16" s="20"/>
      <c r="N16" s="101"/>
      <c r="O16" s="22">
        <f>IF(COUNT(F16)=0,"",VLOOKUP(F16,Pts!$A$2:$B$112,2,FALSE))</f>
        <v>1</v>
      </c>
      <c r="P16" s="23">
        <f>IF(COUNT(G16)=0,"",VLOOKUP(G16,Pts!$A$2:$B$112,2,FALSE))</f>
      </c>
      <c r="Q16" s="24">
        <f>IF(COUNT(H16)=0,"",VLOOKUP(H16,Pts!$A$2:$B$112,2,FALSE))</f>
        <v>4</v>
      </c>
      <c r="R16" s="23">
        <f>IF(COUNT(I16)=0,"",VLOOKUP(I16,Pts!$A$2:$B$112,2,FALSE))</f>
        <v>1</v>
      </c>
      <c r="S16" s="24">
        <f>IF(COUNT(J16)=0,"",VLOOKUP(J16,Pts!$A$2:$B$112,2,FALSE))</f>
        <v>10</v>
      </c>
      <c r="T16" s="23">
        <f>IF(COUNT(K16)=0,"",VLOOKUP(K16,Pts!$A$2:$B$112,2,FALSE))</f>
        <v>1</v>
      </c>
      <c r="U16" s="24">
        <f>IF(COUNT(L16)=0,"",VLOOKUP(L16,Pts!$A$2:$B$112,2,FALSE))</f>
      </c>
      <c r="V16" s="23">
        <f>IF(COUNT(M16)=0,"",VLOOKUP(M16,Pts!$A$2:$B$112,2,FALSE))</f>
      </c>
      <c r="W16" s="24">
        <f>IF(COUNT(N16)=0,"",VLOOKUP(N16,Pts!$A$2:$B$112,2,FALSE))</f>
      </c>
      <c r="X16" s="25">
        <f t="shared" si="1"/>
        <v>17</v>
      </c>
      <c r="Y16" s="25">
        <f>IF(COUNT(O16:W16)=Pts!$D$1,SUM(O16:W16)-SMALL(O16:W16,1),SUM(O16:W16))</f>
        <v>17</v>
      </c>
    </row>
    <row r="17" spans="1:25" s="80" customFormat="1" ht="12.75" customHeight="1">
      <c r="A17" s="220" t="s">
        <v>340</v>
      </c>
      <c r="B17" s="234" t="s">
        <v>50</v>
      </c>
      <c r="C17" s="235" t="s">
        <v>301</v>
      </c>
      <c r="D17" s="236" t="s">
        <v>589</v>
      </c>
      <c r="E17" s="224" t="s">
        <v>121</v>
      </c>
      <c r="F17" s="19"/>
      <c r="G17" s="20"/>
      <c r="H17" s="21">
        <v>25</v>
      </c>
      <c r="I17" s="20">
        <v>13</v>
      </c>
      <c r="J17" s="21"/>
      <c r="K17" s="20" t="s">
        <v>681</v>
      </c>
      <c r="L17" s="21"/>
      <c r="M17" s="20"/>
      <c r="N17" s="101"/>
      <c r="O17" s="22">
        <f>IF(COUNT(F17)=0,"",VLOOKUP(F17,Pts!$A$2:$B$112,2,FALSE))</f>
      </c>
      <c r="P17" s="23">
        <f>IF(COUNT(G17)=0,"",VLOOKUP(G17,Pts!$A$2:$B$112,2,FALSE))</f>
      </c>
      <c r="Q17" s="24">
        <f>IF(COUNT(H17)=0,"",VLOOKUP(H17,Pts!$A$2:$B$112,2,FALSE))</f>
        <v>1</v>
      </c>
      <c r="R17" s="23">
        <f>IF(COUNT(I17)=0,"",VLOOKUP(I17,Pts!$A$2:$B$112,2,FALSE))</f>
        <v>3</v>
      </c>
      <c r="S17" s="24">
        <f>IF(COUNT(J17)=0,"",VLOOKUP(J17,Pts!$A$2:$B$112,2,FALSE))</f>
      </c>
      <c r="T17" s="23">
        <f>IF(COUNT(K17)=0,"",VLOOKUP(K17,Pts!$A$2:$B$112,2,FALSE))</f>
      </c>
      <c r="U17" s="24">
        <f>IF(COUNT(L17)=0,"",VLOOKUP(L17,Pts!$A$2:$B$112,2,FALSE))</f>
      </c>
      <c r="V17" s="23">
        <f>IF(COUNT(M17)=0,"",VLOOKUP(M17,Pts!$A$2:$B$112,2,FALSE))</f>
      </c>
      <c r="W17" s="24">
        <f>IF(COUNT(N17)=0,"",VLOOKUP(N17,Pts!$A$2:$B$112,2,FALSE))</f>
      </c>
      <c r="X17" s="25">
        <f t="shared" si="1"/>
        <v>4</v>
      </c>
      <c r="Y17" s="25">
        <f>IF(COUNT(O17:W17)=Pts!$D$1,SUM(O17:W17)-SMALL(O17:W17,1),SUM(O17:W17))</f>
        <v>4</v>
      </c>
    </row>
    <row r="18" spans="1:25" s="80" customFormat="1" ht="12.75" customHeight="1">
      <c r="A18" s="225"/>
      <c r="B18" s="269" t="s">
        <v>16</v>
      </c>
      <c r="C18" s="270" t="s">
        <v>477</v>
      </c>
      <c r="D18" s="271" t="s">
        <v>128</v>
      </c>
      <c r="E18" s="240" t="s">
        <v>434</v>
      </c>
      <c r="F18" s="19"/>
      <c r="G18" s="20"/>
      <c r="H18" s="21"/>
      <c r="I18" s="20"/>
      <c r="J18" s="21"/>
      <c r="K18" s="20">
        <v>3</v>
      </c>
      <c r="L18" s="21"/>
      <c r="M18" s="20"/>
      <c r="N18" s="101"/>
      <c r="O18" s="22">
        <f>IF(COUNT(F18)=0,"",VLOOKUP(F18,Pts!$A$2:$B$112,2,FALSE))</f>
      </c>
      <c r="P18" s="23">
        <f>IF(COUNT(G18)=0,"",VLOOKUP(G18,Pts!$A$2:$B$112,2,FALSE))</f>
      </c>
      <c r="Q18" s="24">
        <f>IF(COUNT(H18)=0,"",VLOOKUP(H18,Pts!$A$2:$B$112,2,FALSE))</f>
      </c>
      <c r="R18" s="23">
        <f>IF(COUNT(I18)=0,"",VLOOKUP(I18,Pts!$A$2:$B$112,2,FALSE))</f>
      </c>
      <c r="S18" s="24">
        <f>IF(COUNT(J18)=0,"",VLOOKUP(J18,Pts!$A$2:$B$112,2,FALSE))</f>
      </c>
      <c r="T18" s="23">
        <f>IF(COUNT(K18)=0,"",VLOOKUP(K18,Pts!$A$2:$B$112,2,FALSE))</f>
        <v>15</v>
      </c>
      <c r="U18" s="24">
        <f>IF(COUNT(L18)=0,"",VLOOKUP(L18,Pts!$A$2:$B$112,2,FALSE))</f>
      </c>
      <c r="V18" s="23">
        <f>IF(COUNT(M18)=0,"",VLOOKUP(M18,Pts!$A$2:$B$112,2,FALSE))</f>
      </c>
      <c r="W18" s="24">
        <f>IF(COUNT(N18)=0,"",VLOOKUP(N18,Pts!$A$2:$B$112,2,FALSE))</f>
      </c>
      <c r="X18" s="25">
        <f t="shared" si="1"/>
        <v>15</v>
      </c>
      <c r="Y18" s="25">
        <f>IF(COUNT(O18:W18)=Pts!$D$1,SUM(O18:W18)-SMALL(O18:W18,1),SUM(O18:W18))</f>
        <v>15</v>
      </c>
    </row>
    <row r="19" spans="1:25" s="80" customFormat="1" ht="12.75" customHeight="1">
      <c r="A19" s="220" t="s">
        <v>337</v>
      </c>
      <c r="B19" s="234" t="s">
        <v>50</v>
      </c>
      <c r="C19" s="222" t="s">
        <v>408</v>
      </c>
      <c r="D19" s="223" t="s">
        <v>409</v>
      </c>
      <c r="E19" s="245" t="s">
        <v>22</v>
      </c>
      <c r="F19" s="19"/>
      <c r="G19" s="20"/>
      <c r="H19" s="21"/>
      <c r="I19" s="20">
        <v>4</v>
      </c>
      <c r="J19" s="21"/>
      <c r="K19" s="20"/>
      <c r="L19" s="21"/>
      <c r="M19" s="20"/>
      <c r="N19" s="101"/>
      <c r="O19" s="22">
        <f>IF(COUNT(F19)=0,"",VLOOKUP(F19,Pts!$A$2:$B$112,2,FALSE))</f>
      </c>
      <c r="P19" s="23">
        <f>IF(COUNT(G19)=0,"",VLOOKUP(G19,Pts!$A$2:$B$112,2,FALSE))</f>
      </c>
      <c r="Q19" s="24">
        <f>IF(COUNT(H19)=0,"",VLOOKUP(H19,Pts!$A$2:$B$112,2,FALSE))</f>
      </c>
      <c r="R19" s="23">
        <f>IF(COUNT(I19)=0,"",VLOOKUP(I19,Pts!$A$2:$B$112,2,FALSE))</f>
        <v>13</v>
      </c>
      <c r="S19" s="24">
        <f>IF(COUNT(J19)=0,"",VLOOKUP(J19,Pts!$A$2:$B$112,2,FALSE))</f>
      </c>
      <c r="T19" s="23">
        <f>IF(COUNT(K19)=0,"",VLOOKUP(K19,Pts!$A$2:$B$112,2,FALSE))</f>
      </c>
      <c r="U19" s="24">
        <f>IF(COUNT(L19)=0,"",VLOOKUP(L19,Pts!$A$2:$B$112,2,FALSE))</f>
      </c>
      <c r="V19" s="23">
        <f>IF(COUNT(M19)=0,"",VLOOKUP(M19,Pts!$A$2:$B$112,2,FALSE))</f>
      </c>
      <c r="W19" s="24">
        <f>IF(COUNT(N19)=0,"",VLOOKUP(N19,Pts!$A$2:$B$112,2,FALSE))</f>
      </c>
      <c r="X19" s="25">
        <f t="shared" si="1"/>
        <v>13</v>
      </c>
      <c r="Y19" s="25">
        <f>IF(COUNT(O19:W19)=Pts!$D$1,SUM(O19:W19)-SMALL(O19:W19,1),SUM(O19:W19))</f>
        <v>13</v>
      </c>
    </row>
    <row r="20" spans="1:25" s="80" customFormat="1" ht="12.75" customHeight="1">
      <c r="A20" s="220" t="s">
        <v>337</v>
      </c>
      <c r="B20" s="221"/>
      <c r="C20" s="235" t="s">
        <v>596</v>
      </c>
      <c r="D20" s="236" t="s">
        <v>45</v>
      </c>
      <c r="E20" s="224" t="s">
        <v>41</v>
      </c>
      <c r="F20" s="19"/>
      <c r="G20" s="20"/>
      <c r="H20" s="21"/>
      <c r="I20" s="20"/>
      <c r="J20" s="21">
        <v>5</v>
      </c>
      <c r="K20" s="20"/>
      <c r="L20" s="21"/>
      <c r="M20" s="20"/>
      <c r="N20" s="101"/>
      <c r="O20" s="22">
        <f>IF(COUNT(F20)=0,"",VLOOKUP(F20,Pts!$A$2:$B$112,2,FALSE))</f>
      </c>
      <c r="P20" s="23">
        <f>IF(COUNT(G20)=0,"",VLOOKUP(G20,Pts!$A$2:$B$112,2,FALSE))</f>
      </c>
      <c r="Q20" s="24">
        <f>IF(COUNT(H20)=0,"",VLOOKUP(H20,Pts!$A$2:$B$112,2,FALSE))</f>
      </c>
      <c r="R20" s="23">
        <f>IF(COUNT(I20)=0,"",VLOOKUP(I20,Pts!$A$2:$B$112,2,FALSE))</f>
      </c>
      <c r="S20" s="24">
        <f>IF(COUNT(J20)=0,"",VLOOKUP(J20,Pts!$A$2:$B$112,2,FALSE))</f>
        <v>11</v>
      </c>
      <c r="T20" s="23">
        <f>IF(COUNT(K20)=0,"",VLOOKUP(K20,Pts!$A$2:$B$112,2,FALSE))</f>
      </c>
      <c r="U20" s="24">
        <f>IF(COUNT(L20)=0,"",VLOOKUP(L20,Pts!$A$2:$B$112,2,FALSE))</f>
      </c>
      <c r="V20" s="23">
        <f>IF(COUNT(M20)=0,"",VLOOKUP(M20,Pts!$A$2:$B$112,2,FALSE))</f>
      </c>
      <c r="W20" s="24">
        <f>IF(COUNT(N20)=0,"",VLOOKUP(N20,Pts!$A$2:$B$112,2,FALSE))</f>
      </c>
      <c r="X20" s="25">
        <f t="shared" si="1"/>
        <v>11</v>
      </c>
      <c r="Y20" s="25">
        <f>IF(COUNT(O20:W20)=Pts!$D$1,SUM(O20:W20)-SMALL(O20:W20,1),SUM(O20:W20))</f>
        <v>11</v>
      </c>
    </row>
    <row r="21" spans="1:25" s="80" customFormat="1" ht="12.75" customHeight="1">
      <c r="A21" s="220" t="s">
        <v>337</v>
      </c>
      <c r="B21" s="221"/>
      <c r="C21" s="228" t="s">
        <v>553</v>
      </c>
      <c r="D21" s="229" t="s">
        <v>78</v>
      </c>
      <c r="E21" s="224" t="s">
        <v>41</v>
      </c>
      <c r="F21" s="19">
        <v>10</v>
      </c>
      <c r="G21" s="20"/>
      <c r="H21" s="21">
        <v>21</v>
      </c>
      <c r="I21" s="20">
        <v>18</v>
      </c>
      <c r="J21" s="21">
        <v>25</v>
      </c>
      <c r="K21" s="20">
        <v>23</v>
      </c>
      <c r="L21" s="21"/>
      <c r="M21" s="20"/>
      <c r="N21" s="101"/>
      <c r="O21" s="22">
        <f>IF(COUNT(F21)=0,"",VLOOKUP(F21,Pts!$A$2:$B$112,2,FALSE))</f>
        <v>6</v>
      </c>
      <c r="P21" s="23">
        <f>IF(COUNT(G21)=0,"",VLOOKUP(G21,Pts!$A$2:$B$112,2,FALSE))</f>
      </c>
      <c r="Q21" s="24">
        <f>IF(COUNT(H21)=0,"",VLOOKUP(H21,Pts!$A$2:$B$112,2,FALSE))</f>
        <v>1</v>
      </c>
      <c r="R21" s="23">
        <f>IF(COUNT(I21)=0,"",VLOOKUP(I21,Pts!$A$2:$B$112,2,FALSE))</f>
        <v>1</v>
      </c>
      <c r="S21" s="24">
        <f>IF(COUNT(J21)=0,"",VLOOKUP(J21,Pts!$A$2:$B$112,2,FALSE))</f>
        <v>1</v>
      </c>
      <c r="T21" s="23">
        <f>IF(COUNT(K21)=0,"",VLOOKUP(K21,Pts!$A$2:$B$112,2,FALSE))</f>
        <v>1</v>
      </c>
      <c r="U21" s="24">
        <f>IF(COUNT(L21)=0,"",VLOOKUP(L21,Pts!$A$2:$B$112,2,FALSE))</f>
      </c>
      <c r="V21" s="23">
        <f>IF(COUNT(M21)=0,"",VLOOKUP(M21,Pts!$A$2:$B$112,2,FALSE))</f>
      </c>
      <c r="W21" s="24">
        <f>IF(COUNT(N21)=0,"",VLOOKUP(N21,Pts!$A$2:$B$112,2,FALSE))</f>
      </c>
      <c r="X21" s="25">
        <f t="shared" si="1"/>
        <v>10</v>
      </c>
      <c r="Y21" s="25">
        <f>IF(COUNT(O21:W21)=Pts!$D$1,SUM(O21:W21)-SMALL(O21:W21,1),SUM(O21:W21))</f>
        <v>10</v>
      </c>
    </row>
    <row r="22" spans="1:25" s="80" customFormat="1" ht="12.75" customHeight="1">
      <c r="A22" s="29"/>
      <c r="B22" s="176" t="s">
        <v>136</v>
      </c>
      <c r="C22" s="283" t="s">
        <v>145</v>
      </c>
      <c r="D22" s="284" t="s">
        <v>24</v>
      </c>
      <c r="E22" s="57" t="s">
        <v>428</v>
      </c>
      <c r="F22" s="19">
        <v>18</v>
      </c>
      <c r="G22" s="20"/>
      <c r="H22" s="21"/>
      <c r="I22" s="20"/>
      <c r="J22" s="21">
        <v>13</v>
      </c>
      <c r="K22" s="20">
        <v>10</v>
      </c>
      <c r="L22" s="21"/>
      <c r="M22" s="20"/>
      <c r="N22" s="101"/>
      <c r="O22" s="22">
        <f>IF(COUNT(F22)=0,"",VLOOKUP(F22,Pts!$A$2:$B$112,2,FALSE))</f>
        <v>1</v>
      </c>
      <c r="P22" s="23">
        <f>IF(COUNT(G22)=0,"",VLOOKUP(G22,Pts!$A$2:$B$112,2,FALSE))</f>
      </c>
      <c r="Q22" s="24">
        <f>IF(COUNT(H22)=0,"",VLOOKUP(H22,Pts!$A$2:$B$112,2,FALSE))</f>
      </c>
      <c r="R22" s="23">
        <f>IF(COUNT(I22)=0,"",VLOOKUP(I22,Pts!$A$2:$B$112,2,FALSE))</f>
      </c>
      <c r="S22" s="24">
        <f>IF(COUNT(J22)=0,"",VLOOKUP(J22,Pts!$A$2:$B$112,2,FALSE))</f>
        <v>3</v>
      </c>
      <c r="T22" s="23">
        <f>IF(COUNT(K22)=0,"",VLOOKUP(K22,Pts!$A$2:$B$112,2,FALSE))</f>
        <v>6</v>
      </c>
      <c r="U22" s="24">
        <f>IF(COUNT(L22)=0,"",VLOOKUP(L22,Pts!$A$2:$B$112,2,FALSE))</f>
      </c>
      <c r="V22" s="23">
        <f>IF(COUNT(M22)=0,"",VLOOKUP(M22,Pts!$A$2:$B$112,2,FALSE))</f>
      </c>
      <c r="W22" s="24">
        <f>IF(COUNT(N22)=0,"",VLOOKUP(N22,Pts!$A$2:$B$112,2,FALSE))</f>
      </c>
      <c r="X22" s="25">
        <f t="shared" si="1"/>
        <v>10</v>
      </c>
      <c r="Y22" s="25">
        <f>IF(COUNT(O22:W22)=Pts!$D$1,SUM(O22:W22)-SMALL(O22:W22,1),SUM(O22:W22))</f>
        <v>10</v>
      </c>
    </row>
    <row r="23" spans="1:25" s="80" customFormat="1" ht="12.75" customHeight="1">
      <c r="A23" s="190"/>
      <c r="B23" s="194" t="s">
        <v>16</v>
      </c>
      <c r="C23" s="195" t="s">
        <v>534</v>
      </c>
      <c r="D23" s="196" t="s">
        <v>13</v>
      </c>
      <c r="E23" s="57" t="s">
        <v>386</v>
      </c>
      <c r="F23" s="19">
        <v>26</v>
      </c>
      <c r="G23" s="20">
        <v>10</v>
      </c>
      <c r="H23" s="21">
        <v>32</v>
      </c>
      <c r="I23" s="20">
        <v>53</v>
      </c>
      <c r="J23" s="21"/>
      <c r="K23" s="20">
        <v>40</v>
      </c>
      <c r="L23" s="21"/>
      <c r="M23" s="20"/>
      <c r="N23" s="101"/>
      <c r="O23" s="22">
        <f>IF(COUNT(F23)=0,"",VLOOKUP(F23,Pts!$A$2:$B$112,2,FALSE))</f>
        <v>1</v>
      </c>
      <c r="P23" s="23">
        <f>IF(COUNT(G23)=0,"",VLOOKUP(G23,Pts!$A$2:$B$112,2,FALSE))</f>
        <v>6</v>
      </c>
      <c r="Q23" s="24">
        <f>IF(COUNT(H23)=0,"",VLOOKUP(H23,Pts!$A$2:$B$112,2,FALSE))</f>
        <v>1</v>
      </c>
      <c r="R23" s="23">
        <f>IF(COUNT(I23)=0,"",VLOOKUP(I23,Pts!$A$2:$B$112,2,FALSE))</f>
        <v>1</v>
      </c>
      <c r="S23" s="24">
        <f>IF(COUNT(J23)=0,"",VLOOKUP(J23,Pts!$A$2:$B$112,2,FALSE))</f>
      </c>
      <c r="T23" s="23">
        <f>IF(COUNT(K23)=0,"",VLOOKUP(K23,Pts!$A$2:$B$112,2,FALSE))</f>
        <v>1</v>
      </c>
      <c r="U23" s="24">
        <f>IF(COUNT(L23)=0,"",VLOOKUP(L23,Pts!$A$2:$B$112,2,FALSE))</f>
      </c>
      <c r="V23" s="23">
        <f>IF(COUNT(M23)=0,"",VLOOKUP(M23,Pts!$A$2:$B$112,2,FALSE))</f>
      </c>
      <c r="W23" s="24">
        <f>IF(COUNT(N23)=0,"",VLOOKUP(N23,Pts!$A$2:$B$112,2,FALSE))</f>
      </c>
      <c r="X23" s="25">
        <f t="shared" si="1"/>
        <v>10</v>
      </c>
      <c r="Y23" s="25">
        <f>IF(COUNT(O23:W23)=Pts!$D$1,SUM(O23:W23)-SMALL(O23:W23,1),SUM(O23:W23))</f>
        <v>10</v>
      </c>
    </row>
    <row r="24" spans="1:25" s="80" customFormat="1" ht="12.75" customHeight="1">
      <c r="A24" s="225"/>
      <c r="B24" s="221" t="s">
        <v>16</v>
      </c>
      <c r="C24" s="222" t="s">
        <v>319</v>
      </c>
      <c r="D24" s="223" t="s">
        <v>64</v>
      </c>
      <c r="E24" s="224" t="s">
        <v>19</v>
      </c>
      <c r="F24" s="19">
        <v>6</v>
      </c>
      <c r="G24" s="20"/>
      <c r="H24" s="21"/>
      <c r="I24" s="20"/>
      <c r="J24" s="21"/>
      <c r="K24" s="20"/>
      <c r="L24" s="21"/>
      <c r="M24" s="20"/>
      <c r="N24" s="101"/>
      <c r="O24" s="22">
        <f>IF(COUNT(F24)=0,"",VLOOKUP(F24,Pts!$A$2:$B$112,2,FALSE))</f>
        <v>10</v>
      </c>
      <c r="P24" s="23">
        <f>IF(COUNT(G24)=0,"",VLOOKUP(G24,Pts!$A$2:$B$112,2,FALSE))</f>
      </c>
      <c r="Q24" s="24">
        <f>IF(COUNT(H24)=0,"",VLOOKUP(H24,Pts!$A$2:$B$112,2,FALSE))</f>
      </c>
      <c r="R24" s="23">
        <f>IF(COUNT(I24)=0,"",VLOOKUP(I24,Pts!$A$2:$B$112,2,FALSE))</f>
      </c>
      <c r="S24" s="24">
        <f>IF(COUNT(J24)=0,"",VLOOKUP(J24,Pts!$A$2:$B$112,2,FALSE))</f>
      </c>
      <c r="T24" s="23">
        <f>IF(COUNT(K24)=0,"",VLOOKUP(K24,Pts!$A$2:$B$112,2,FALSE))</f>
      </c>
      <c r="U24" s="24"/>
      <c r="V24" s="23"/>
      <c r="W24" s="24"/>
      <c r="X24" s="25">
        <f t="shared" si="1"/>
        <v>10</v>
      </c>
      <c r="Y24" s="25">
        <f>IF(COUNT(O24:W24)=Pts!$D$1,SUM(O24:W24)-SMALL(O24:W24,1),SUM(O24:W24))</f>
        <v>10</v>
      </c>
    </row>
    <row r="25" spans="1:25" s="80" customFormat="1" ht="12.75" customHeight="1">
      <c r="A25" s="29"/>
      <c r="B25" s="177" t="s">
        <v>16</v>
      </c>
      <c r="C25" s="41" t="s">
        <v>250</v>
      </c>
      <c r="D25" s="42" t="s">
        <v>83</v>
      </c>
      <c r="E25" s="111" t="s">
        <v>22</v>
      </c>
      <c r="F25" s="19"/>
      <c r="G25" s="20"/>
      <c r="H25" s="21"/>
      <c r="I25" s="20">
        <v>6</v>
      </c>
      <c r="J25" s="21"/>
      <c r="K25" s="20"/>
      <c r="L25" s="21"/>
      <c r="M25" s="20"/>
      <c r="N25" s="101"/>
      <c r="O25" s="22">
        <f>IF(COUNT(F25)=0,"",VLOOKUP(F25,Pts!$A$2:$B$112,2,FALSE))</f>
      </c>
      <c r="P25" s="23">
        <f>IF(COUNT(G25)=0,"",VLOOKUP(G25,Pts!$A$2:$B$112,2,FALSE))</f>
      </c>
      <c r="Q25" s="24">
        <f>IF(COUNT(H25)=0,"",VLOOKUP(H25,Pts!$A$2:$B$112,2,FALSE))</f>
      </c>
      <c r="R25" s="23">
        <f>IF(COUNT(I25)=0,"",VLOOKUP(I25,Pts!$A$2:$B$112,2,FALSE))</f>
        <v>10</v>
      </c>
      <c r="S25" s="24">
        <f>IF(COUNT(J25)=0,"",VLOOKUP(J25,Pts!$A$2:$B$112,2,FALSE))</f>
      </c>
      <c r="T25" s="23">
        <f>IF(COUNT(K25)=0,"",VLOOKUP(K25,Pts!$A$2:$B$112,2,FALSE))</f>
      </c>
      <c r="U25" s="24">
        <f>IF(COUNT(L25)=0,"",VLOOKUP(L25,Pts!$A$2:$B$112,2,FALSE))</f>
      </c>
      <c r="V25" s="23">
        <f>IF(COUNT(M25)=0,"",VLOOKUP(M25,Pts!$A$2:$B$112,2,FALSE))</f>
      </c>
      <c r="W25" s="24">
        <f>IF(COUNT(N25)=0,"",VLOOKUP(N25,Pts!$A$2:$B$112,2,FALSE))</f>
      </c>
      <c r="X25" s="25">
        <f t="shared" si="1"/>
        <v>10</v>
      </c>
      <c r="Y25" s="25">
        <f>IF(COUNT(O25:W25)=Pts!$D$1,SUM(O25:W25)-SMALL(O25:W25,1),SUM(O25:W25))</f>
        <v>10</v>
      </c>
    </row>
    <row r="26" spans="1:25" s="80" customFormat="1" ht="12.75" customHeight="1">
      <c r="A26" s="225"/>
      <c r="B26" s="221" t="s">
        <v>136</v>
      </c>
      <c r="C26" s="222" t="s">
        <v>347</v>
      </c>
      <c r="D26" s="223" t="s">
        <v>27</v>
      </c>
      <c r="E26" s="224" t="s">
        <v>121</v>
      </c>
      <c r="F26" s="19"/>
      <c r="G26" s="20"/>
      <c r="H26" s="21">
        <v>45</v>
      </c>
      <c r="I26" s="20">
        <v>7</v>
      </c>
      <c r="J26" s="21"/>
      <c r="K26" s="20"/>
      <c r="L26" s="21"/>
      <c r="M26" s="20"/>
      <c r="N26" s="101"/>
      <c r="O26" s="22">
        <f>IF(COUNT(F26)=0,"",VLOOKUP(F26,Pts!$A$2:$B$112,2,FALSE))</f>
      </c>
      <c r="P26" s="23">
        <f>IF(COUNT(G26)=0,"",VLOOKUP(G26,Pts!$A$2:$B$112,2,FALSE))</f>
      </c>
      <c r="Q26" s="24">
        <f>IF(COUNT(H26)=0,"",VLOOKUP(H26,Pts!$A$2:$B$112,2,FALSE))</f>
        <v>1</v>
      </c>
      <c r="R26" s="23">
        <f>IF(COUNT(I26)=0,"",VLOOKUP(I26,Pts!$A$2:$B$112,2,FALSE))</f>
        <v>9</v>
      </c>
      <c r="S26" s="24">
        <f>IF(COUNT(J26)=0,"",VLOOKUP(J26,Pts!$A$2:$B$112,2,FALSE))</f>
      </c>
      <c r="T26" s="23">
        <f>IF(COUNT(K26)=0,"",VLOOKUP(K26,Pts!$A$2:$B$112,2,FALSE))</f>
      </c>
      <c r="U26" s="24">
        <f>IF(COUNT(L26)=0,"",VLOOKUP(L26,Pts!$A$2:$B$112,2,FALSE))</f>
      </c>
      <c r="V26" s="23">
        <f>IF(COUNT(M26)=0,"",VLOOKUP(M26,Pts!$A$2:$B$112,2,FALSE))</f>
      </c>
      <c r="W26" s="24">
        <f>IF(COUNT(N26)=0,"",VLOOKUP(N26,Pts!$A$2:$B$112,2,FALSE))</f>
      </c>
      <c r="X26" s="25">
        <f t="shared" si="1"/>
        <v>10</v>
      </c>
      <c r="Y26" s="25">
        <f>IF(COUNT(O26:W26)=Pts!$D$1,SUM(O26:W26)-SMALL(O26:W26,1),SUM(O26:W26))</f>
        <v>10</v>
      </c>
    </row>
    <row r="27" spans="1:25" s="80" customFormat="1" ht="12.75" customHeight="1">
      <c r="A27" s="220" t="s">
        <v>337</v>
      </c>
      <c r="B27" s="269"/>
      <c r="C27" s="231" t="s">
        <v>623</v>
      </c>
      <c r="D27" s="232" t="s">
        <v>624</v>
      </c>
      <c r="E27" s="412" t="s">
        <v>36</v>
      </c>
      <c r="F27" s="19">
        <v>19</v>
      </c>
      <c r="G27" s="20"/>
      <c r="H27" s="21"/>
      <c r="I27" s="20"/>
      <c r="J27" s="21">
        <v>8</v>
      </c>
      <c r="K27" s="20"/>
      <c r="L27" s="21"/>
      <c r="M27" s="20"/>
      <c r="N27" s="101"/>
      <c r="O27" s="22">
        <f>IF(COUNT(F27)=0,"",VLOOKUP(F27,Pts!$A$2:$B$112,2,FALSE))</f>
        <v>1</v>
      </c>
      <c r="P27" s="23">
        <f>IF(COUNT(G27)=0,"",VLOOKUP(G27,Pts!$A$2:$B$112,2,FALSE))</f>
      </c>
      <c r="Q27" s="24">
        <f>IF(COUNT(H27)=0,"",VLOOKUP(H27,Pts!$A$2:$B$112,2,FALSE))</f>
      </c>
      <c r="R27" s="23">
        <f>IF(COUNT(I27)=0,"",VLOOKUP(I27,Pts!$A$2:$B$112,2,FALSE))</f>
      </c>
      <c r="S27" s="24">
        <f>IF(COUNT(J27)=0,"",VLOOKUP(J27,Pts!$A$2:$B$112,2,FALSE))</f>
        <v>8</v>
      </c>
      <c r="T27" s="23">
        <f>IF(COUNT(K27)=0,"",VLOOKUP(K27,Pts!$A$2:$B$112,2,FALSE))</f>
      </c>
      <c r="U27" s="24"/>
      <c r="V27" s="23"/>
      <c r="W27" s="24"/>
      <c r="X27" s="25">
        <f t="shared" si="1"/>
        <v>9</v>
      </c>
      <c r="Y27" s="25">
        <f>IF(COUNT(O27:W27)=Pts!$D$1,SUM(O27:W27)-SMALL(O27:W27,1),SUM(O27:W27))</f>
        <v>9</v>
      </c>
    </row>
    <row r="28" spans="1:25" s="80" customFormat="1" ht="12.75" customHeight="1">
      <c r="A28" s="241" t="s">
        <v>337</v>
      </c>
      <c r="B28" s="237"/>
      <c r="C28" s="238" t="s">
        <v>489</v>
      </c>
      <c r="D28" s="239" t="s">
        <v>13</v>
      </c>
      <c r="E28" s="240" t="s">
        <v>19</v>
      </c>
      <c r="F28" s="19">
        <v>7</v>
      </c>
      <c r="G28" s="20"/>
      <c r="H28" s="21"/>
      <c r="I28" s="20"/>
      <c r="J28" s="21"/>
      <c r="K28" s="20"/>
      <c r="L28" s="21"/>
      <c r="M28" s="20"/>
      <c r="N28" s="101"/>
      <c r="O28" s="22">
        <f>IF(COUNT(F28)=0,"",VLOOKUP(F28,Pts!$A$2:$B$112,2,FALSE))</f>
        <v>9</v>
      </c>
      <c r="P28" s="23">
        <f>IF(COUNT(G28)=0,"",VLOOKUP(G28,Pts!$A$2:$B$112,2,FALSE))</f>
      </c>
      <c r="Q28" s="24">
        <f>IF(COUNT(H28)=0,"",VLOOKUP(H28,Pts!$A$2:$B$112,2,FALSE))</f>
      </c>
      <c r="R28" s="23">
        <f>IF(COUNT(I28)=0,"",VLOOKUP(I28,Pts!$A$2:$B$112,2,FALSE))</f>
      </c>
      <c r="S28" s="24">
        <f>IF(COUNT(J28)=0,"",VLOOKUP(J28,Pts!$A$2:$B$112,2,FALSE))</f>
      </c>
      <c r="T28" s="23">
        <f>IF(COUNT(K28)=0,"",VLOOKUP(K28,Pts!$A$2:$B$112,2,FALSE))</f>
      </c>
      <c r="U28" s="24">
        <f>IF(COUNT(L28)=0,"",VLOOKUP(L28,Pts!$A$2:$B$112,2,FALSE))</f>
      </c>
      <c r="V28" s="23">
        <f>IF(COUNT(M28)=0,"",VLOOKUP(M28,Pts!$A$2:$B$112,2,FALSE))</f>
      </c>
      <c r="W28" s="24">
        <f>IF(COUNT(N28)=0,"",VLOOKUP(N28,Pts!$A$2:$B$112,2,FALSE))</f>
      </c>
      <c r="X28" s="25">
        <f t="shared" si="1"/>
        <v>9</v>
      </c>
      <c r="Y28" s="25">
        <f>IF(COUNT(O28:W28)=Pts!$D$1,SUM(O28:W28)-SMALL(O28:W28,1),SUM(O28:W28))</f>
        <v>9</v>
      </c>
    </row>
    <row r="29" spans="1:25" s="80" customFormat="1" ht="12.75" customHeight="1">
      <c r="A29" s="225"/>
      <c r="B29" s="237" t="s">
        <v>16</v>
      </c>
      <c r="C29" s="238" t="s">
        <v>167</v>
      </c>
      <c r="D29" s="265" t="s">
        <v>107</v>
      </c>
      <c r="E29" s="240" t="s">
        <v>386</v>
      </c>
      <c r="F29" s="19">
        <v>21</v>
      </c>
      <c r="G29" s="20">
        <v>15</v>
      </c>
      <c r="H29" s="21"/>
      <c r="I29" s="20">
        <v>15</v>
      </c>
      <c r="J29" s="21">
        <v>12</v>
      </c>
      <c r="K29" s="20">
        <v>28</v>
      </c>
      <c r="L29" s="21"/>
      <c r="M29" s="20"/>
      <c r="N29" s="101"/>
      <c r="O29" s="22">
        <f>IF(COUNT(F29)=0,"",VLOOKUP(F29,Pts!$A$2:$B$112,2,FALSE))</f>
        <v>1</v>
      </c>
      <c r="P29" s="23">
        <f>IF(COUNT(G29)=0,"",VLOOKUP(G29,Pts!$A$2:$B$112,2,FALSE))</f>
        <v>1</v>
      </c>
      <c r="Q29" s="24">
        <f>IF(COUNT(H29)=0,"",VLOOKUP(H29,Pts!$A$2:$B$112,2,FALSE))</f>
      </c>
      <c r="R29" s="23">
        <f>IF(COUNT(I29)=0,"",VLOOKUP(I29,Pts!$A$2:$B$112,2,FALSE))</f>
        <v>1</v>
      </c>
      <c r="S29" s="24">
        <f>IF(COUNT(J29)=0,"",VLOOKUP(J29,Pts!$A$2:$B$112,2,FALSE))</f>
        <v>4</v>
      </c>
      <c r="T29" s="23">
        <f>IF(COUNT(K29)=0,"",VLOOKUP(K29,Pts!$A$2:$B$112,2,FALSE))</f>
        <v>1</v>
      </c>
      <c r="U29" s="24">
        <f>IF(COUNT(L29)=0,"",VLOOKUP(L29,Pts!$A$2:$B$112,2,FALSE))</f>
      </c>
      <c r="V29" s="23">
        <f>IF(COUNT(M29)=0,"",VLOOKUP(M29,Pts!$A$2:$B$112,2,FALSE))</f>
      </c>
      <c r="W29" s="24">
        <f>IF(COUNT(N29)=0,"",VLOOKUP(N29,Pts!$A$2:$B$112,2,FALSE))</f>
      </c>
      <c r="X29" s="25">
        <f t="shared" si="1"/>
        <v>8</v>
      </c>
      <c r="Y29" s="25">
        <f>IF(COUNT(O29:W29)=Pts!$D$1,SUM(O29:W29)-SMALL(O29:W29,1),SUM(O29:W29))</f>
        <v>8</v>
      </c>
    </row>
    <row r="30" spans="1:25" s="80" customFormat="1" ht="12.75" customHeight="1">
      <c r="A30" s="241" t="s">
        <v>337</v>
      </c>
      <c r="B30" s="221"/>
      <c r="C30" s="235" t="s">
        <v>635</v>
      </c>
      <c r="D30" s="236" t="s">
        <v>90</v>
      </c>
      <c r="E30" s="224" t="s">
        <v>33</v>
      </c>
      <c r="F30" s="19">
        <v>31</v>
      </c>
      <c r="G30" s="20">
        <v>11</v>
      </c>
      <c r="H30" s="21">
        <v>24</v>
      </c>
      <c r="I30" s="20">
        <v>47</v>
      </c>
      <c r="J30" s="21"/>
      <c r="K30" s="20"/>
      <c r="L30" s="21"/>
      <c r="M30" s="20"/>
      <c r="N30" s="101"/>
      <c r="O30" s="22">
        <f>IF(COUNT(F30)=0,"",VLOOKUP(F30,Pts!$A$2:$B$112,2,FALSE))</f>
        <v>1</v>
      </c>
      <c r="P30" s="23">
        <f>IF(COUNT(G30)=0,"",VLOOKUP(G30,Pts!$A$2:$B$112,2,FALSE))</f>
        <v>5</v>
      </c>
      <c r="Q30" s="24">
        <f>IF(COUNT(H30)=0,"",VLOOKUP(H30,Pts!$A$2:$B$112,2,FALSE))</f>
        <v>1</v>
      </c>
      <c r="R30" s="23">
        <f>IF(COUNT(I30)=0,"",VLOOKUP(I30,Pts!$A$2:$B$112,2,FALSE))</f>
        <v>1</v>
      </c>
      <c r="S30" s="24">
        <f>IF(COUNT(J30)=0,"",VLOOKUP(J30,Pts!$A$2:$B$112,2,FALSE))</f>
      </c>
      <c r="T30" s="23">
        <f>IF(COUNT(K30)=0,"",VLOOKUP(K30,Pts!$A$2:$B$112,2,FALSE))</f>
      </c>
      <c r="U30" s="24"/>
      <c r="V30" s="23"/>
      <c r="W30" s="24"/>
      <c r="X30" s="25">
        <f t="shared" si="1"/>
        <v>8</v>
      </c>
      <c r="Y30" s="25">
        <f>IF(COUNT(O30:W30)=Pts!$D$1,SUM(O30:W30)-SMALL(O30:W30,1),SUM(O30:W30))</f>
        <v>8</v>
      </c>
    </row>
    <row r="31" spans="1:25" s="80" customFormat="1" ht="12.75" customHeight="1">
      <c r="A31" s="29"/>
      <c r="B31" s="88" t="s">
        <v>136</v>
      </c>
      <c r="C31" s="178" t="s">
        <v>98</v>
      </c>
      <c r="D31" s="179" t="s">
        <v>25</v>
      </c>
      <c r="E31" s="57" t="s">
        <v>41</v>
      </c>
      <c r="F31" s="19">
        <v>24</v>
      </c>
      <c r="G31" s="20">
        <v>13</v>
      </c>
      <c r="H31" s="21">
        <v>23</v>
      </c>
      <c r="I31" s="20">
        <v>43</v>
      </c>
      <c r="J31" s="21">
        <v>23</v>
      </c>
      <c r="K31" s="20">
        <v>35</v>
      </c>
      <c r="L31" s="21"/>
      <c r="M31" s="20"/>
      <c r="N31" s="101"/>
      <c r="O31" s="22">
        <f>IF(COUNT(F31)=0,"",VLOOKUP(F31,Pts!$A$2:$B$112,2,FALSE))</f>
        <v>1</v>
      </c>
      <c r="P31" s="23">
        <f>IF(COUNT(G31)=0,"",VLOOKUP(G31,Pts!$A$2:$B$112,2,FALSE))</f>
        <v>3</v>
      </c>
      <c r="Q31" s="24">
        <f>IF(COUNT(H31)=0,"",VLOOKUP(H31,Pts!$A$2:$B$112,2,FALSE))</f>
        <v>1</v>
      </c>
      <c r="R31" s="23">
        <f>IF(COUNT(I31)=0,"",VLOOKUP(I31,Pts!$A$2:$B$112,2,FALSE))</f>
        <v>1</v>
      </c>
      <c r="S31" s="24">
        <f>IF(COUNT(J31)=0,"",VLOOKUP(J31,Pts!$A$2:$B$112,2,FALSE))</f>
        <v>1</v>
      </c>
      <c r="T31" s="23">
        <f>IF(COUNT(K31)=0,"",VLOOKUP(K31,Pts!$A$2:$B$112,2,FALSE))</f>
        <v>1</v>
      </c>
      <c r="U31" s="24">
        <f>IF(COUNT(L31)=0,"",VLOOKUP(L31,Pts!$A$2:$B$112,2,FALSE))</f>
      </c>
      <c r="V31" s="23">
        <f>IF(COUNT(M31)=0,"",VLOOKUP(M31,Pts!$A$2:$B$112,2,FALSE))</f>
      </c>
      <c r="W31" s="24">
        <f>IF(COUNT(N31)=0,"",VLOOKUP(N31,Pts!$A$2:$B$112,2,FALSE))</f>
      </c>
      <c r="X31" s="25">
        <f t="shared" si="1"/>
        <v>8</v>
      </c>
      <c r="Y31" s="25">
        <f>IF(COUNT(O31:W31)=Pts!$D$1,SUM(O31:W31)-SMALL(O31:W31,1),SUM(O31:W31))</f>
        <v>7</v>
      </c>
    </row>
    <row r="32" spans="1:25" s="80" customFormat="1" ht="12.75" customHeight="1">
      <c r="A32" s="241" t="s">
        <v>337</v>
      </c>
      <c r="B32" s="234" t="s">
        <v>50</v>
      </c>
      <c r="C32" s="235" t="s">
        <v>655</v>
      </c>
      <c r="D32" s="236" t="s">
        <v>146</v>
      </c>
      <c r="E32" s="224" t="s">
        <v>310</v>
      </c>
      <c r="F32" s="19"/>
      <c r="G32" s="20"/>
      <c r="H32" s="21">
        <v>41</v>
      </c>
      <c r="I32" s="20">
        <v>20</v>
      </c>
      <c r="J32" s="21"/>
      <c r="K32" s="20">
        <v>11</v>
      </c>
      <c r="L32" s="21"/>
      <c r="M32" s="20"/>
      <c r="N32" s="101"/>
      <c r="O32" s="22">
        <f>IF(COUNT(F32)=0,"",VLOOKUP(F32,Pts!$A$2:$B$112,2,FALSE))</f>
      </c>
      <c r="P32" s="23">
        <f>IF(COUNT(G32)=0,"",VLOOKUP(G32,Pts!$A$2:$B$112,2,FALSE))</f>
      </c>
      <c r="Q32" s="24">
        <f>IF(COUNT(H32)=0,"",VLOOKUP(H32,Pts!$A$2:$B$112,2,FALSE))</f>
        <v>1</v>
      </c>
      <c r="R32" s="23">
        <f>IF(COUNT(I32)=0,"",VLOOKUP(I32,Pts!$A$2:$B$112,2,FALSE))</f>
        <v>1</v>
      </c>
      <c r="S32" s="24">
        <f>IF(COUNT(J32)=0,"",VLOOKUP(J32,Pts!$A$2:$B$112,2,FALSE))</f>
      </c>
      <c r="T32" s="23">
        <f>IF(COUNT(K32)=0,"",VLOOKUP(K32,Pts!$A$2:$B$112,2,FALSE))</f>
        <v>5</v>
      </c>
      <c r="U32" s="24">
        <f>IF(COUNT(L32)=0,"",VLOOKUP(L32,Pts!$A$2:$B$112,2,FALSE))</f>
      </c>
      <c r="V32" s="23">
        <f>IF(COUNT(M32)=0,"",VLOOKUP(M32,Pts!$A$2:$B$112,2,FALSE))</f>
      </c>
      <c r="W32" s="24">
        <f>IF(COUNT(N32)=0,"",VLOOKUP(N32,Pts!$A$2:$B$112,2,FALSE))</f>
      </c>
      <c r="X32" s="25">
        <f t="shared" si="1"/>
        <v>7</v>
      </c>
      <c r="Y32" s="25">
        <f>IF(COUNT(O32:W32)=Pts!$D$1,SUM(O32:W32)-SMALL(O32:W32,1),SUM(O32:W32))</f>
        <v>7</v>
      </c>
    </row>
    <row r="33" spans="1:25" s="80" customFormat="1" ht="12.75" customHeight="1">
      <c r="A33" s="241" t="s">
        <v>340</v>
      </c>
      <c r="B33" s="263" t="s">
        <v>50</v>
      </c>
      <c r="C33" s="264" t="s">
        <v>661</v>
      </c>
      <c r="D33" s="265" t="s">
        <v>628</v>
      </c>
      <c r="E33" s="374" t="s">
        <v>22</v>
      </c>
      <c r="F33" s="19">
        <v>25</v>
      </c>
      <c r="G33" s="20">
        <v>28</v>
      </c>
      <c r="H33" s="21">
        <v>47</v>
      </c>
      <c r="I33" s="20">
        <v>16</v>
      </c>
      <c r="J33" s="21"/>
      <c r="K33" s="20">
        <v>13</v>
      </c>
      <c r="L33" s="21"/>
      <c r="M33" s="20"/>
      <c r="N33" s="101"/>
      <c r="O33" s="22">
        <f>IF(COUNT(F33)=0,"",VLOOKUP(F33,Pts!$A$2:$B$112,2,FALSE))</f>
        <v>1</v>
      </c>
      <c r="P33" s="23">
        <f>IF(COUNT(G33)=0,"",VLOOKUP(G33,Pts!$A$2:$B$112,2,FALSE))</f>
        <v>1</v>
      </c>
      <c r="Q33" s="24">
        <f>IF(COUNT(H33)=0,"",VLOOKUP(H33,Pts!$A$2:$B$112,2,FALSE))</f>
        <v>1</v>
      </c>
      <c r="R33" s="23">
        <f>IF(COUNT(I33)=0,"",VLOOKUP(I33,Pts!$A$2:$B$112,2,FALSE))</f>
        <v>1</v>
      </c>
      <c r="S33" s="24">
        <f>IF(COUNT(J33)=0,"",VLOOKUP(J33,Pts!$A$2:$B$112,2,FALSE))</f>
      </c>
      <c r="T33" s="23">
        <f>IF(COUNT(K33)=0,"",VLOOKUP(K33,Pts!$A$2:$B$112,2,FALSE))</f>
        <v>3</v>
      </c>
      <c r="U33" s="24"/>
      <c r="V33" s="23"/>
      <c r="W33" s="24"/>
      <c r="X33" s="25">
        <f t="shared" si="1"/>
        <v>7</v>
      </c>
      <c r="Y33" s="25">
        <f>IF(COUNT(O33:W33)=Pts!$D$1,SUM(O33:W33)-SMALL(O33:W33,1),SUM(O33:W33))</f>
        <v>7</v>
      </c>
    </row>
    <row r="34" spans="1:250" s="27" customFormat="1" ht="12.75">
      <c r="A34" s="29" t="s">
        <v>340</v>
      </c>
      <c r="B34" s="48"/>
      <c r="C34" s="49" t="s">
        <v>435</v>
      </c>
      <c r="D34" s="50" t="s">
        <v>47</v>
      </c>
      <c r="E34" s="57" t="s">
        <v>434</v>
      </c>
      <c r="F34" s="202"/>
      <c r="G34" s="20">
        <v>9</v>
      </c>
      <c r="H34" s="21"/>
      <c r="I34" s="20"/>
      <c r="J34" s="21"/>
      <c r="K34" s="20"/>
      <c r="L34" s="21"/>
      <c r="M34" s="20"/>
      <c r="N34" s="101"/>
      <c r="O34" s="22">
        <f>IF(COUNT(F34)=0,"",VLOOKUP(F34,Pts!$A$2:$B$112,2,FALSE))</f>
      </c>
      <c r="P34" s="23">
        <f>IF(COUNT(G34)=0,"",VLOOKUP(G34,Pts!$A$2:$B$112,2,FALSE))</f>
        <v>7</v>
      </c>
      <c r="Q34" s="24">
        <f>IF(COUNT(H34)=0,"",VLOOKUP(H34,Pts!$A$2:$B$112,2,FALSE))</f>
      </c>
      <c r="R34" s="23">
        <f>IF(COUNT(I34)=0,"",VLOOKUP(I34,Pts!$A$2:$B$112,2,FALSE))</f>
      </c>
      <c r="S34" s="24">
        <f>IF(COUNT(J34)=0,"",VLOOKUP(J34,Pts!$A$2:$B$112,2,FALSE))</f>
      </c>
      <c r="T34" s="23">
        <f>IF(COUNT(K34)=0,"",VLOOKUP(K34,Pts!$A$2:$B$112,2,FALSE))</f>
      </c>
      <c r="U34" s="24">
        <f>IF(COUNT(L34)=0,"",VLOOKUP(L34,Pts!$A$2:$B$112,2,FALSE))</f>
      </c>
      <c r="V34" s="23">
        <f>IF(COUNT(M34)=0,"",VLOOKUP(M34,Pts!$A$2:$B$112,2,FALSE))</f>
      </c>
      <c r="W34" s="24">
        <f>IF(COUNT(N34)=0,"",VLOOKUP(N34,Pts!$A$2:$B$112,2,FALSE))</f>
      </c>
      <c r="X34" s="25">
        <f t="shared" si="1"/>
        <v>7</v>
      </c>
      <c r="Y34" s="25">
        <f>IF(COUNT(O34:W34)=Pts!$D$1,SUM(O34:W34)-SMALL(O34:W34,1),SUM(O34:W34))</f>
        <v>7</v>
      </c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</row>
    <row r="35" spans="1:250" s="27" customFormat="1" ht="12.75">
      <c r="A35" s="29" t="s">
        <v>340</v>
      </c>
      <c r="B35" s="71" t="s">
        <v>50</v>
      </c>
      <c r="C35" s="72" t="s">
        <v>567</v>
      </c>
      <c r="D35" s="73" t="s">
        <v>13</v>
      </c>
      <c r="E35" s="46" t="s">
        <v>428</v>
      </c>
      <c r="F35" s="19">
        <v>15</v>
      </c>
      <c r="G35" s="20">
        <v>24</v>
      </c>
      <c r="H35" s="21">
        <v>40</v>
      </c>
      <c r="I35" s="20">
        <v>14</v>
      </c>
      <c r="J35" s="21"/>
      <c r="K35" s="20">
        <v>20</v>
      </c>
      <c r="L35" s="338"/>
      <c r="M35" s="340"/>
      <c r="N35" s="342"/>
      <c r="O35" s="22">
        <f>IF(COUNT(F35)=0,"",VLOOKUP(F35,Pts!$A$2:$B$112,2,FALSE))</f>
        <v>1</v>
      </c>
      <c r="P35" s="23">
        <f>IF(COUNT(G35)=0,"",VLOOKUP(G35,Pts!$A$2:$B$112,2,FALSE))</f>
        <v>1</v>
      </c>
      <c r="Q35" s="24">
        <f>IF(COUNT(H35)=0,"",VLOOKUP(H35,Pts!$A$2:$B$112,2,FALSE))</f>
        <v>1</v>
      </c>
      <c r="R35" s="23">
        <f>IF(COUNT(I35)=0,"",VLOOKUP(I35,Pts!$A$2:$B$112,2,FALSE))</f>
        <v>2</v>
      </c>
      <c r="S35" s="24">
        <f>IF(COUNT(J35)=0,"",VLOOKUP(J35,Pts!$A$2:$B$112,2,FALSE))</f>
      </c>
      <c r="T35" s="23">
        <f>IF(COUNT(K35)=0,"",VLOOKUP(K35,Pts!$A$2:$B$112,2,FALSE))</f>
        <v>1</v>
      </c>
      <c r="U35" s="344">
        <f>IF(COUNT(L35)=0,"",VLOOKUP(L35,Pts!$A$2:$B$112,2,FALSE))</f>
      </c>
      <c r="V35" s="346">
        <f>IF(COUNT(M35)=0,"",VLOOKUP(M35,Pts!$A$2:$B$112,2,FALSE))</f>
      </c>
      <c r="W35" s="344">
        <f>IF(COUNT(N35)=0,"",VLOOKUP(N35,Pts!$A$2:$B$112,2,FALSE))</f>
      </c>
      <c r="X35" s="25">
        <f t="shared" si="1"/>
        <v>6</v>
      </c>
      <c r="Y35" s="25">
        <f>IF(COUNT(O35:W35)=Pts!$D$1,SUM(O35:W35)-SMALL(O35:W35,1),SUM(O35:W35))</f>
        <v>6</v>
      </c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</row>
    <row r="36" spans="1:25" s="80" customFormat="1" ht="12.75" customHeight="1">
      <c r="A36" s="29"/>
      <c r="B36" s="142" t="s">
        <v>16</v>
      </c>
      <c r="C36" s="164" t="s">
        <v>466</v>
      </c>
      <c r="D36" s="165" t="s">
        <v>451</v>
      </c>
      <c r="E36" s="57" t="s">
        <v>53</v>
      </c>
      <c r="F36" s="19"/>
      <c r="G36" s="20"/>
      <c r="H36" s="21">
        <v>10</v>
      </c>
      <c r="I36" s="20"/>
      <c r="J36" s="21"/>
      <c r="K36" s="20"/>
      <c r="L36" s="21"/>
      <c r="M36" s="20"/>
      <c r="N36" s="101"/>
      <c r="O36" s="22">
        <f>IF(COUNT(F36)=0,"",VLOOKUP(F36,Pts!$A$2:$B$112,2,FALSE))</f>
      </c>
      <c r="P36" s="23">
        <f>IF(COUNT(G36)=0,"",VLOOKUP(G36,Pts!$A$2:$B$112,2,FALSE))</f>
      </c>
      <c r="Q36" s="24">
        <f>IF(COUNT(H36)=0,"",VLOOKUP(H36,Pts!$A$2:$B$112,2,FALSE))</f>
        <v>6</v>
      </c>
      <c r="R36" s="23">
        <f>IF(COUNT(I36)=0,"",VLOOKUP(I36,Pts!$A$2:$B$112,2,FALSE))</f>
      </c>
      <c r="S36" s="24">
        <f>IF(COUNT(J36)=0,"",VLOOKUP(J36,Pts!$A$2:$B$112,2,FALSE))</f>
      </c>
      <c r="T36" s="23">
        <f>IF(COUNT(K36)=0,"",VLOOKUP(K36,Pts!$A$2:$B$112,2,FALSE))</f>
      </c>
      <c r="U36" s="24">
        <f>IF(COUNT(L36)=0,"",VLOOKUP(L36,Pts!$A$2:$B$112,2,FALSE))</f>
      </c>
      <c r="V36" s="23">
        <f>IF(COUNT(M36)=0,"",VLOOKUP(M36,Pts!$A$2:$B$112,2,FALSE))</f>
      </c>
      <c r="W36" s="24">
        <f>IF(COUNT(N36)=0,"",VLOOKUP(N36,Pts!$A$2:$B$112,2,FALSE))</f>
      </c>
      <c r="X36" s="25">
        <f t="shared" si="1"/>
        <v>6</v>
      </c>
      <c r="Y36" s="25">
        <f>IF(COUNT(O36:W36)=Pts!$D$1,SUM(O36:W36)-SMALL(O36:W36,1),SUM(O36:W36))</f>
        <v>6</v>
      </c>
    </row>
    <row r="37" spans="1:25" s="80" customFormat="1" ht="12.75" customHeight="1">
      <c r="A37" s="29"/>
      <c r="B37" s="194" t="s">
        <v>16</v>
      </c>
      <c r="C37" s="195" t="s">
        <v>325</v>
      </c>
      <c r="D37" s="196" t="s">
        <v>27</v>
      </c>
      <c r="E37" s="57" t="s">
        <v>26</v>
      </c>
      <c r="F37" s="19">
        <v>41</v>
      </c>
      <c r="G37" s="20">
        <v>22</v>
      </c>
      <c r="H37" s="21">
        <v>26</v>
      </c>
      <c r="I37" s="20">
        <v>36</v>
      </c>
      <c r="J37" s="21">
        <v>26</v>
      </c>
      <c r="K37" s="20">
        <v>37</v>
      </c>
      <c r="L37" s="21"/>
      <c r="M37" s="20"/>
      <c r="N37" s="101"/>
      <c r="O37" s="22">
        <f>IF(COUNT(F37)=0,"",VLOOKUP(F37,Pts!$A$2:$B$112,2,FALSE))</f>
        <v>1</v>
      </c>
      <c r="P37" s="23">
        <f>IF(COUNT(G37)=0,"",VLOOKUP(G37,Pts!$A$2:$B$112,2,FALSE))</f>
        <v>1</v>
      </c>
      <c r="Q37" s="24">
        <f>IF(COUNT(H37)=0,"",VLOOKUP(H37,Pts!$A$2:$B$112,2,FALSE))</f>
        <v>1</v>
      </c>
      <c r="R37" s="23">
        <f>IF(COUNT(I37)=0,"",VLOOKUP(I37,Pts!$A$2:$B$112,2,FALSE))</f>
        <v>1</v>
      </c>
      <c r="S37" s="24">
        <f>IF(COUNT(J37)=0,"",VLOOKUP(J37,Pts!$A$2:$B$112,2,FALSE))</f>
        <v>1</v>
      </c>
      <c r="T37" s="23">
        <f>IF(COUNT(K37)=0,"",VLOOKUP(K37,Pts!$A$2:$B$112,2,FALSE))</f>
        <v>1</v>
      </c>
      <c r="U37" s="24"/>
      <c r="V37" s="23"/>
      <c r="W37" s="24"/>
      <c r="X37" s="25">
        <f t="shared" si="1"/>
        <v>6</v>
      </c>
      <c r="Y37" s="25">
        <f>IF(COUNT(O37:W37)=Pts!$D$1,SUM(O37:W37)-SMALL(O37:W37,1),SUM(O37:W37))</f>
        <v>5</v>
      </c>
    </row>
    <row r="38" spans="1:25" s="80" customFormat="1" ht="12.75" customHeight="1">
      <c r="A38" s="241" t="s">
        <v>337</v>
      </c>
      <c r="B38" s="269"/>
      <c r="C38" s="270" t="s">
        <v>625</v>
      </c>
      <c r="D38" s="271" t="s">
        <v>118</v>
      </c>
      <c r="E38" s="224" t="s">
        <v>434</v>
      </c>
      <c r="F38" s="19">
        <v>20</v>
      </c>
      <c r="G38" s="20">
        <v>26</v>
      </c>
      <c r="H38" s="21">
        <v>34</v>
      </c>
      <c r="I38" s="20"/>
      <c r="J38" s="21">
        <v>17</v>
      </c>
      <c r="K38" s="20">
        <v>15</v>
      </c>
      <c r="L38" s="21"/>
      <c r="M38" s="20"/>
      <c r="N38" s="101"/>
      <c r="O38" s="22">
        <f>IF(COUNT(F38)=0,"",VLOOKUP(F38,Pts!$A$2:$B$112,2,FALSE))</f>
        <v>1</v>
      </c>
      <c r="P38" s="23">
        <f>IF(COUNT(G38)=0,"",VLOOKUP(G38,Pts!$A$2:$B$112,2,FALSE))</f>
        <v>1</v>
      </c>
      <c r="Q38" s="24">
        <f>IF(COUNT(H38)=0,"",VLOOKUP(H38,Pts!$A$2:$B$112,2,FALSE))</f>
        <v>1</v>
      </c>
      <c r="R38" s="23">
        <f>IF(COUNT(I38)=0,"",VLOOKUP(I38,Pts!$A$2:$B$112,2,FALSE))</f>
      </c>
      <c r="S38" s="24">
        <f>IF(COUNT(J38)=0,"",VLOOKUP(J38,Pts!$A$2:$B$112,2,FALSE))</f>
        <v>1</v>
      </c>
      <c r="T38" s="23">
        <f>IF(COUNT(K38)=0,"",VLOOKUP(K38,Pts!$A$2:$B$112,2,FALSE))</f>
        <v>1</v>
      </c>
      <c r="U38" s="24"/>
      <c r="V38" s="23"/>
      <c r="W38" s="24"/>
      <c r="X38" s="25">
        <f t="shared" si="1"/>
        <v>5</v>
      </c>
      <c r="Y38" s="25">
        <f>IF(COUNT(O38:W38)=Pts!$D$1,SUM(O38:W38)-SMALL(O38:W38,1),SUM(O38:W38))</f>
        <v>5</v>
      </c>
    </row>
    <row r="39" spans="1:25" s="80" customFormat="1" ht="12" customHeight="1">
      <c r="A39" s="225"/>
      <c r="B39" s="221" t="s">
        <v>16</v>
      </c>
      <c r="C39" s="222" t="s">
        <v>290</v>
      </c>
      <c r="D39" s="223" t="s">
        <v>27</v>
      </c>
      <c r="E39" s="224" t="s">
        <v>19</v>
      </c>
      <c r="F39" s="19"/>
      <c r="G39" s="20">
        <v>20</v>
      </c>
      <c r="H39" s="21">
        <v>17</v>
      </c>
      <c r="I39" s="20">
        <v>25</v>
      </c>
      <c r="J39" s="21">
        <v>21</v>
      </c>
      <c r="K39" s="20">
        <v>22</v>
      </c>
      <c r="L39" s="21"/>
      <c r="M39" s="20"/>
      <c r="N39" s="101"/>
      <c r="O39" s="22">
        <f>IF(COUNT(F39)=0,"",VLOOKUP(F39,Pts!$A$2:$B$112,2,FALSE))</f>
      </c>
      <c r="P39" s="23">
        <f>IF(COUNT(G39)=0,"",VLOOKUP(G39,Pts!$A$2:$B$112,2,FALSE))</f>
        <v>1</v>
      </c>
      <c r="Q39" s="24">
        <f>IF(COUNT(H39)=0,"",VLOOKUP(H39,Pts!$A$2:$B$112,2,FALSE))</f>
        <v>1</v>
      </c>
      <c r="R39" s="23">
        <f>IF(COUNT(I39)=0,"",VLOOKUP(I39,Pts!$A$2:$B$112,2,FALSE))</f>
        <v>1</v>
      </c>
      <c r="S39" s="24">
        <f>IF(COUNT(J39)=0,"",VLOOKUP(J39,Pts!$A$2:$B$112,2,FALSE))</f>
        <v>1</v>
      </c>
      <c r="T39" s="23">
        <f>IF(COUNT(K39)=0,"",VLOOKUP(K39,Pts!$A$2:$B$112,2,FALSE))</f>
        <v>1</v>
      </c>
      <c r="U39" s="24">
        <f>IF(COUNT(L39)=0,"",VLOOKUP(L39,Pts!$A$2:$B$112,2,FALSE))</f>
      </c>
      <c r="V39" s="23">
        <f>IF(COUNT(M39)=0,"",VLOOKUP(M39,Pts!$A$2:$B$112,2,FALSE))</f>
      </c>
      <c r="W39" s="24">
        <f>IF(COUNT(N39)=0,"",VLOOKUP(N39,Pts!$A$2:$B$112,2,FALSE))</f>
      </c>
      <c r="X39" s="25">
        <f t="shared" si="1"/>
        <v>5</v>
      </c>
      <c r="Y39" s="25">
        <f>IF(COUNT(O39:W39)=Pts!$D$1,SUM(O39:W39)-SMALL(O39:W39,1),SUM(O39:W39))</f>
        <v>5</v>
      </c>
    </row>
    <row r="40" spans="1:25" s="80" customFormat="1" ht="12.75" customHeight="1">
      <c r="A40" s="225"/>
      <c r="B40" s="269" t="s">
        <v>136</v>
      </c>
      <c r="C40" s="252" t="s">
        <v>202</v>
      </c>
      <c r="D40" s="253" t="s">
        <v>25</v>
      </c>
      <c r="E40" s="224" t="s">
        <v>19</v>
      </c>
      <c r="F40" s="19"/>
      <c r="G40" s="20"/>
      <c r="H40" s="21">
        <v>30</v>
      </c>
      <c r="I40" s="20">
        <v>29</v>
      </c>
      <c r="J40" s="21">
        <v>19</v>
      </c>
      <c r="K40" s="20">
        <v>14</v>
      </c>
      <c r="L40" s="21"/>
      <c r="M40" s="20"/>
      <c r="N40" s="101"/>
      <c r="O40" s="22">
        <f>IF(COUNT(F40)=0,"",VLOOKUP(F40,Pts!$A$2:$B$112,2,FALSE))</f>
      </c>
      <c r="P40" s="23">
        <f>IF(COUNT(G40)=0,"",VLOOKUP(G40,Pts!$A$2:$B$112,2,FALSE))</f>
      </c>
      <c r="Q40" s="24">
        <f>IF(COUNT(H40)=0,"",VLOOKUP(H40,Pts!$A$2:$B$112,2,FALSE))</f>
        <v>1</v>
      </c>
      <c r="R40" s="23">
        <f>IF(COUNT(I40)=0,"",VLOOKUP(I40,Pts!$A$2:$B$112,2,FALSE))</f>
        <v>1</v>
      </c>
      <c r="S40" s="24">
        <f>IF(COUNT(J40)=0,"",VLOOKUP(J40,Pts!$A$2:$B$112,2,FALSE))</f>
        <v>1</v>
      </c>
      <c r="T40" s="23">
        <f>IF(COUNT(K40)=0,"",VLOOKUP(K40,Pts!$A$2:$B$112,2,FALSE))</f>
        <v>2</v>
      </c>
      <c r="U40" s="24">
        <f>IF(COUNT(L40)=0,"",VLOOKUP(L40,Pts!$A$2:$B$112,2,FALSE))</f>
      </c>
      <c r="V40" s="23">
        <f>IF(COUNT(M40)=0,"",VLOOKUP(M40,Pts!$A$2:$B$112,2,FALSE))</f>
      </c>
      <c r="W40" s="24">
        <f>IF(COUNT(N40)=0,"",VLOOKUP(N40,Pts!$A$2:$B$112,2,FALSE))</f>
      </c>
      <c r="X40" s="25">
        <f t="shared" si="1"/>
        <v>5</v>
      </c>
      <c r="Y40" s="25">
        <f>IF(COUNT(O40:W40)=Pts!$D$1,SUM(O40:W40)-SMALL(O40:W40,1),SUM(O40:W40))</f>
        <v>5</v>
      </c>
    </row>
    <row r="41" spans="1:25" s="80" customFormat="1" ht="12.75" customHeight="1">
      <c r="A41" s="241" t="s">
        <v>674</v>
      </c>
      <c r="B41" s="221"/>
      <c r="C41" s="235" t="s">
        <v>626</v>
      </c>
      <c r="D41" s="236" t="s">
        <v>95</v>
      </c>
      <c r="E41" s="224" t="s">
        <v>36</v>
      </c>
      <c r="F41" s="19">
        <v>22</v>
      </c>
      <c r="G41" s="20"/>
      <c r="H41" s="21">
        <v>49</v>
      </c>
      <c r="I41" s="20">
        <v>31</v>
      </c>
      <c r="J41" s="21">
        <v>29</v>
      </c>
      <c r="K41" s="20">
        <v>26</v>
      </c>
      <c r="L41" s="21"/>
      <c r="M41" s="20"/>
      <c r="N41" s="101"/>
      <c r="O41" s="22">
        <f>IF(COUNT(F41)=0,"",VLOOKUP(F41,Pts!$A$2:$B$112,2,FALSE))</f>
        <v>1</v>
      </c>
      <c r="P41" s="23">
        <f>IF(COUNT(G41)=0,"",VLOOKUP(G41,Pts!$A$2:$B$112,2,FALSE))</f>
      </c>
      <c r="Q41" s="24">
        <f>IF(COUNT(H41)=0,"",VLOOKUP(H41,Pts!$A$2:$B$112,2,FALSE))</f>
        <v>1</v>
      </c>
      <c r="R41" s="23">
        <f>IF(COUNT(I41)=0,"",VLOOKUP(I41,Pts!$A$2:$B$112,2,FALSE))</f>
        <v>1</v>
      </c>
      <c r="S41" s="24">
        <f>IF(COUNT(J41)=0,"",VLOOKUP(J41,Pts!$A$2:$B$112,2,FALSE))</f>
        <v>1</v>
      </c>
      <c r="T41" s="23">
        <f>IF(COUNT(K41)=0,"",VLOOKUP(K41,Pts!$A$2:$B$112,2,FALSE))</f>
        <v>1</v>
      </c>
      <c r="U41" s="24"/>
      <c r="V41" s="23"/>
      <c r="W41" s="24"/>
      <c r="X41" s="25">
        <f t="shared" si="1"/>
        <v>5</v>
      </c>
      <c r="Y41" s="25">
        <f>IF(COUNT(O41:W41)=Pts!$D$1,SUM(O41:W41)-SMALL(O41:W41,1),SUM(O41:W41))</f>
        <v>5</v>
      </c>
    </row>
    <row r="42" spans="1:250" s="80" customFormat="1" ht="12.75" customHeight="1">
      <c r="A42" s="220"/>
      <c r="B42" s="234" t="s">
        <v>136</v>
      </c>
      <c r="C42" s="235" t="s">
        <v>630</v>
      </c>
      <c r="D42" s="236" t="s">
        <v>42</v>
      </c>
      <c r="E42" s="224" t="s">
        <v>41</v>
      </c>
      <c r="F42" s="19">
        <v>28</v>
      </c>
      <c r="G42" s="20"/>
      <c r="H42" s="21">
        <v>43</v>
      </c>
      <c r="I42" s="20">
        <v>24</v>
      </c>
      <c r="J42" s="21">
        <v>14</v>
      </c>
      <c r="K42" s="20"/>
      <c r="L42" s="21"/>
      <c r="M42" s="20"/>
      <c r="N42" s="101"/>
      <c r="O42" s="22">
        <f>IF(COUNT(F42)=0,"",VLOOKUP(F42,Pts!$A$2:$B$112,2,FALSE))</f>
        <v>1</v>
      </c>
      <c r="P42" s="23">
        <f>IF(COUNT(G42)=0,"",VLOOKUP(G42,Pts!$A$2:$B$112,2,FALSE))</f>
      </c>
      <c r="Q42" s="24">
        <f>IF(COUNT(H42)=0,"",VLOOKUP(H42,Pts!$A$2:$B$112,2,FALSE))</f>
        <v>1</v>
      </c>
      <c r="R42" s="23">
        <f>IF(COUNT(I42)=0,"",VLOOKUP(I42,Pts!$A$2:$B$112,2,FALSE))</f>
        <v>1</v>
      </c>
      <c r="S42" s="24">
        <f>IF(COUNT(J42)=0,"",VLOOKUP(J42,Pts!$A$2:$B$112,2,FALSE))</f>
        <v>2</v>
      </c>
      <c r="T42" s="23">
        <f>IF(COUNT(K42)=0,"",VLOOKUP(K42,Pts!$A$2:$B$112,2,FALSE))</f>
      </c>
      <c r="U42" s="24"/>
      <c r="V42" s="23"/>
      <c r="W42" s="24"/>
      <c r="X42" s="25">
        <f t="shared" si="1"/>
        <v>5</v>
      </c>
      <c r="Y42" s="25">
        <f>IF(COUNT(O42:W42)=Pts!$D$1,SUM(O42:W42)-SMALL(O42:W42,1),SUM(O42:W42))</f>
        <v>5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</row>
    <row r="43" spans="1:250" s="80" customFormat="1" ht="12.75" customHeight="1">
      <c r="A43" s="241"/>
      <c r="B43" s="234" t="s">
        <v>16</v>
      </c>
      <c r="C43" s="235" t="s">
        <v>639</v>
      </c>
      <c r="D43" s="236" t="s">
        <v>640</v>
      </c>
      <c r="E43" s="224" t="s">
        <v>19</v>
      </c>
      <c r="F43" s="19">
        <v>36</v>
      </c>
      <c r="G43" s="20"/>
      <c r="H43" s="21">
        <v>46</v>
      </c>
      <c r="I43" s="20">
        <v>38</v>
      </c>
      <c r="J43" s="21"/>
      <c r="K43" s="20">
        <v>21</v>
      </c>
      <c r="L43" s="21"/>
      <c r="M43" s="20"/>
      <c r="N43" s="101"/>
      <c r="O43" s="22">
        <f>IF(COUNT(F43)=0,"",VLOOKUP(F43,Pts!$A$2:$B$112,2,FALSE))</f>
        <v>1</v>
      </c>
      <c r="P43" s="23">
        <f>IF(COUNT(G43)=0,"",VLOOKUP(G43,Pts!$A$2:$B$112,2,FALSE))</f>
      </c>
      <c r="Q43" s="24">
        <f>IF(COUNT(H43)=0,"",VLOOKUP(H43,Pts!$A$2:$B$112,2,FALSE))</f>
        <v>1</v>
      </c>
      <c r="R43" s="23">
        <f>IF(COUNT(I43)=0,"",VLOOKUP(I43,Pts!$A$2:$B$112,2,FALSE))</f>
        <v>1</v>
      </c>
      <c r="S43" s="24">
        <f>IF(COUNT(J43)=0,"",VLOOKUP(J43,Pts!$A$2:$B$112,2,FALSE))</f>
      </c>
      <c r="T43" s="23">
        <f>IF(COUNT(K43)=0,"",VLOOKUP(K43,Pts!$A$2:$B$112,2,FALSE))</f>
        <v>1</v>
      </c>
      <c r="U43" s="24"/>
      <c r="V43" s="23"/>
      <c r="W43" s="24"/>
      <c r="X43" s="25">
        <f t="shared" si="1"/>
        <v>4</v>
      </c>
      <c r="Y43" s="25">
        <f>IF(COUNT(O43:W43)=Pts!$D$1,SUM(O43:W43)-SMALL(O43:W43,1),SUM(O43:W43))</f>
        <v>4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</row>
    <row r="44" spans="1:26" s="80" customFormat="1" ht="12.75" customHeight="1">
      <c r="A44" s="220" t="s">
        <v>337</v>
      </c>
      <c r="B44" s="269"/>
      <c r="C44" s="270" t="s">
        <v>604</v>
      </c>
      <c r="D44" s="271" t="s">
        <v>440</v>
      </c>
      <c r="E44" s="224" t="s">
        <v>28</v>
      </c>
      <c r="F44" s="19">
        <v>32</v>
      </c>
      <c r="G44" s="20">
        <v>19</v>
      </c>
      <c r="H44" s="21">
        <v>31</v>
      </c>
      <c r="I44" s="20"/>
      <c r="J44" s="21"/>
      <c r="K44" s="20">
        <v>31</v>
      </c>
      <c r="L44" s="21"/>
      <c r="M44" s="20"/>
      <c r="N44" s="101"/>
      <c r="O44" s="22">
        <f>IF(COUNT(F44)=0,"",VLOOKUP(F44,Pts!$A$2:$B$112,2,FALSE))</f>
        <v>1</v>
      </c>
      <c r="P44" s="23">
        <f>IF(COUNT(G44)=0,"",VLOOKUP(G44,Pts!$A$2:$B$112,2,FALSE))</f>
        <v>1</v>
      </c>
      <c r="Q44" s="24">
        <f>IF(COUNT(H44)=0,"",VLOOKUP(H44,Pts!$A$2:$B$112,2,FALSE))</f>
        <v>1</v>
      </c>
      <c r="R44" s="23">
        <f>IF(COUNT(I44)=0,"",VLOOKUP(I44,Pts!$A$2:$B$112,2,FALSE))</f>
      </c>
      <c r="S44" s="24">
        <f>IF(COUNT(J44)=0,"",VLOOKUP(J44,Pts!$A$2:$B$112,2,FALSE))</f>
      </c>
      <c r="T44" s="23">
        <f>IF(COUNT(K44)=0,"",VLOOKUP(K44,Pts!$A$2:$B$112,2,FALSE))</f>
        <v>1</v>
      </c>
      <c r="U44" s="24">
        <f>IF(COUNT(L44)=0,"",VLOOKUP(L44,Pts!$A$2:$B$112,2,FALSE))</f>
      </c>
      <c r="V44" s="23">
        <f>IF(COUNT(M44)=0,"",VLOOKUP(M44,Pts!$A$2:$B$112,2,FALSE))</f>
      </c>
      <c r="W44" s="24">
        <f>IF(COUNT(N44)=0,"",VLOOKUP(N44,Pts!$A$2:$B$112,2,FALSE))</f>
      </c>
      <c r="X44" s="25">
        <f t="shared" si="1"/>
        <v>4</v>
      </c>
      <c r="Y44" s="25">
        <f>IF(COUNT(O44:W44)=Pts!$D$1,SUM(O44:W44)-SMALL(O44:W44,1),SUM(O44:W44))</f>
        <v>4</v>
      </c>
      <c r="Z44" s="27"/>
    </row>
    <row r="45" spans="1:25" s="80" customFormat="1" ht="12.75" customHeight="1">
      <c r="A45" s="225" t="s">
        <v>337</v>
      </c>
      <c r="B45" s="221"/>
      <c r="C45" s="222" t="s">
        <v>464</v>
      </c>
      <c r="D45" s="223" t="s">
        <v>63</v>
      </c>
      <c r="E45" s="224" t="s">
        <v>19</v>
      </c>
      <c r="F45" s="19"/>
      <c r="G45" s="20"/>
      <c r="H45" s="21">
        <v>50</v>
      </c>
      <c r="I45" s="20">
        <v>46</v>
      </c>
      <c r="J45" s="21">
        <v>30</v>
      </c>
      <c r="K45" s="20">
        <v>38</v>
      </c>
      <c r="L45" s="21"/>
      <c r="M45" s="20"/>
      <c r="N45" s="101"/>
      <c r="O45" s="22">
        <f>IF(COUNT(F45)=0,"",VLOOKUP(F45,Pts!$A$2:$B$112,2,FALSE))</f>
      </c>
      <c r="P45" s="23">
        <f>IF(COUNT(G45)=0,"",VLOOKUP(G45,Pts!$A$2:$B$112,2,FALSE))</f>
      </c>
      <c r="Q45" s="24">
        <f>IF(COUNT(H45)=0,"",VLOOKUP(H45,Pts!$A$2:$B$112,2,FALSE))</f>
        <v>1</v>
      </c>
      <c r="R45" s="23">
        <f>IF(COUNT(I45)=0,"",VLOOKUP(I45,Pts!$A$2:$B$112,2,FALSE))</f>
        <v>1</v>
      </c>
      <c r="S45" s="24">
        <f>IF(COUNT(J45)=0,"",VLOOKUP(J45,Pts!$A$2:$B$112,2,FALSE))</f>
        <v>1</v>
      </c>
      <c r="T45" s="23">
        <f>IF(COUNT(K45)=0,"",VLOOKUP(K45,Pts!$A$2:$B$112,2,FALSE))</f>
        <v>1</v>
      </c>
      <c r="U45" s="24">
        <f>IF(COUNT(L45)=0,"",VLOOKUP(L45,Pts!$A$2:$B$112,2,FALSE))</f>
      </c>
      <c r="V45" s="23">
        <f>IF(COUNT(M45)=0,"",VLOOKUP(M45,Pts!$A$2:$B$112,2,FALSE))</f>
      </c>
      <c r="W45" s="24">
        <f>IF(COUNT(N45)=0,"",VLOOKUP(N45,Pts!$A$2:$B$112,2,FALSE))</f>
      </c>
      <c r="X45" s="25">
        <f t="shared" si="1"/>
        <v>4</v>
      </c>
      <c r="Y45" s="25">
        <f>IF(COUNT(O45:W45)=Pts!$D$1,SUM(O45:W45)-SMALL(O45:W45,1),SUM(O45:W45))</f>
        <v>4</v>
      </c>
    </row>
    <row r="46" spans="1:25" s="80" customFormat="1" ht="12.75" customHeight="1">
      <c r="A46" s="241" t="s">
        <v>337</v>
      </c>
      <c r="B46" s="242"/>
      <c r="C46" s="261" t="s">
        <v>642</v>
      </c>
      <c r="D46" s="262" t="s">
        <v>84</v>
      </c>
      <c r="E46" s="224" t="s">
        <v>36</v>
      </c>
      <c r="F46" s="19">
        <v>40</v>
      </c>
      <c r="G46" s="20"/>
      <c r="H46" s="21">
        <v>39</v>
      </c>
      <c r="I46" s="20">
        <v>34</v>
      </c>
      <c r="J46" s="21"/>
      <c r="K46" s="20">
        <v>47</v>
      </c>
      <c r="L46" s="21"/>
      <c r="M46" s="20"/>
      <c r="N46" s="101"/>
      <c r="O46" s="22">
        <f>IF(COUNT(F46)=0,"",VLOOKUP(F46,Pts!$A$2:$B$112,2,FALSE))</f>
        <v>1</v>
      </c>
      <c r="P46" s="23">
        <f>IF(COUNT(G46)=0,"",VLOOKUP(G46,Pts!$A$2:$B$112,2,FALSE))</f>
      </c>
      <c r="Q46" s="24">
        <f>IF(COUNT(H46)=0,"",VLOOKUP(H46,Pts!$A$2:$B$112,2,FALSE))</f>
        <v>1</v>
      </c>
      <c r="R46" s="23">
        <f>IF(COUNT(I46)=0,"",VLOOKUP(I46,Pts!$A$2:$B$112,2,FALSE))</f>
        <v>1</v>
      </c>
      <c r="S46" s="24">
        <f>IF(COUNT(J46)=0,"",VLOOKUP(J46,Pts!$A$2:$B$112,2,FALSE))</f>
      </c>
      <c r="T46" s="23">
        <f>IF(COUNT(K46)=0,"",VLOOKUP(K46,Pts!$A$2:$B$112,2,FALSE))</f>
        <v>1</v>
      </c>
      <c r="U46" s="24"/>
      <c r="V46" s="23"/>
      <c r="W46" s="24"/>
      <c r="X46" s="25">
        <f t="shared" si="1"/>
        <v>4</v>
      </c>
      <c r="Y46" s="25">
        <f>IF(COUNT(O46:W46)=Pts!$D$1,SUM(O46:W46)-SMALL(O46:W46,1),SUM(O46:W46))</f>
        <v>4</v>
      </c>
    </row>
    <row r="47" spans="1:25" s="80" customFormat="1" ht="12.75" customHeight="1">
      <c r="A47" s="220" t="s">
        <v>340</v>
      </c>
      <c r="B47" s="263" t="s">
        <v>50</v>
      </c>
      <c r="C47" s="264" t="s">
        <v>648</v>
      </c>
      <c r="D47" s="265" t="s">
        <v>80</v>
      </c>
      <c r="E47" s="224" t="s">
        <v>5</v>
      </c>
      <c r="F47" s="19"/>
      <c r="G47" s="20">
        <v>17</v>
      </c>
      <c r="H47" s="21">
        <v>28</v>
      </c>
      <c r="I47" s="20">
        <v>41</v>
      </c>
      <c r="J47" s="21">
        <v>20</v>
      </c>
      <c r="K47" s="20">
        <v>32</v>
      </c>
      <c r="L47" s="21"/>
      <c r="M47" s="20"/>
      <c r="N47" s="101"/>
      <c r="O47" s="22">
        <f>IF(COUNT(F47)=0,"",VLOOKUP(F47,Pts!$A$2:$B$112,2,FALSE))</f>
      </c>
      <c r="P47" s="23">
        <f>IF(COUNT(G47)=0,"",VLOOKUP(G47,Pts!$A$2:$B$112,2,FALSE))</f>
        <v>1</v>
      </c>
      <c r="Q47" s="24">
        <f>IF(COUNT(H47)=0,"",VLOOKUP(H47,Pts!$A$2:$B$112,2,FALSE))</f>
        <v>1</v>
      </c>
      <c r="R47" s="23">
        <f>IF(COUNT(I47)=0,"",VLOOKUP(I47,Pts!$A$2:$B$112,2,FALSE))</f>
        <v>1</v>
      </c>
      <c r="S47" s="24">
        <f>IF(COUNT(J47)=0,"",VLOOKUP(J47,Pts!$A$2:$B$112,2,FALSE))</f>
        <v>1</v>
      </c>
      <c r="T47" s="23"/>
      <c r="U47" s="24"/>
      <c r="V47" s="23"/>
      <c r="W47" s="24"/>
      <c r="X47" s="25">
        <f t="shared" si="1"/>
        <v>4</v>
      </c>
      <c r="Y47" s="25">
        <f>IF(COUNT(O47:W47)=Pts!$D$1,SUM(O47:W47)-SMALL(O47:W47,1),SUM(O47:W47))</f>
        <v>4</v>
      </c>
    </row>
    <row r="48" spans="1:25" s="80" customFormat="1" ht="12.75" customHeight="1">
      <c r="A48" s="225" t="s">
        <v>341</v>
      </c>
      <c r="B48" s="242"/>
      <c r="C48" s="257" t="s">
        <v>591</v>
      </c>
      <c r="D48" s="258" t="s">
        <v>63</v>
      </c>
      <c r="E48" s="240" t="s">
        <v>26</v>
      </c>
      <c r="F48" s="19">
        <v>16</v>
      </c>
      <c r="G48" s="20"/>
      <c r="H48" s="21">
        <v>29</v>
      </c>
      <c r="I48" s="20">
        <v>23</v>
      </c>
      <c r="J48" s="21"/>
      <c r="K48" s="20">
        <v>33</v>
      </c>
      <c r="L48" s="21"/>
      <c r="M48" s="20"/>
      <c r="N48" s="101"/>
      <c r="O48" s="22">
        <f>IF(COUNT(F48)=0,"",VLOOKUP(F48,Pts!$A$2:$B$112,2,FALSE))</f>
        <v>1</v>
      </c>
      <c r="P48" s="23">
        <f>IF(COUNT(G48)=0,"",VLOOKUP(G48,Pts!$A$2:$B$112,2,FALSE))</f>
      </c>
      <c r="Q48" s="24">
        <f>IF(COUNT(H48)=0,"",VLOOKUP(H48,Pts!$A$2:$B$112,2,FALSE))</f>
        <v>1</v>
      </c>
      <c r="R48" s="23">
        <f>IF(COUNT(I48)=0,"",VLOOKUP(I48,Pts!$A$2:$B$112,2,FALSE))</f>
        <v>1</v>
      </c>
      <c r="S48" s="24">
        <f>IF(COUNT(J48)=0,"",VLOOKUP(J48,Pts!$A$2:$B$112,2,FALSE))</f>
      </c>
      <c r="T48" s="23">
        <f>IF(COUNT(K48)=0,"",VLOOKUP(K48,Pts!$A$2:$B$112,2,FALSE))</f>
        <v>1</v>
      </c>
      <c r="U48" s="24">
        <f>IF(COUNT(L48)=0,"",VLOOKUP(L48,Pts!$A$2:$B$112,2,FALSE))</f>
      </c>
      <c r="V48" s="23">
        <f>IF(COUNT(M48)=0,"",VLOOKUP(M48,Pts!$A$2:$B$112,2,FALSE))</f>
      </c>
      <c r="W48" s="24">
        <f>IF(COUNT(N48)=0,"",VLOOKUP(N48,Pts!$A$2:$B$112,2,FALSE))</f>
      </c>
      <c r="X48" s="25">
        <f t="shared" si="1"/>
        <v>4</v>
      </c>
      <c r="Y48" s="25">
        <f>IF(COUNT(O48:W48)=Pts!$D$1,SUM(O48:W48)-SMALL(O48:W48,1),SUM(O48:W48))</f>
        <v>4</v>
      </c>
    </row>
    <row r="49" spans="1:25" s="80" customFormat="1" ht="12.75" customHeight="1">
      <c r="A49" s="220"/>
      <c r="B49" s="221" t="s">
        <v>136</v>
      </c>
      <c r="C49" s="222" t="s">
        <v>88</v>
      </c>
      <c r="D49" s="223" t="s">
        <v>89</v>
      </c>
      <c r="E49" s="224" t="s">
        <v>8</v>
      </c>
      <c r="F49" s="19"/>
      <c r="G49" s="20"/>
      <c r="H49" s="21">
        <v>54</v>
      </c>
      <c r="I49" s="20">
        <v>49</v>
      </c>
      <c r="J49" s="21">
        <v>28</v>
      </c>
      <c r="K49" s="20">
        <v>43</v>
      </c>
      <c r="L49" s="21"/>
      <c r="M49" s="20"/>
      <c r="N49" s="101"/>
      <c r="O49" s="22">
        <f>IF(COUNT(F49)=0,"",VLOOKUP(F49,Pts!$A$2:$B$112,2,FALSE))</f>
      </c>
      <c r="P49" s="23">
        <f>IF(COUNT(G49)=0,"",VLOOKUP(G49,Pts!$A$2:$B$112,2,FALSE))</f>
      </c>
      <c r="Q49" s="24">
        <f>IF(COUNT(H49)=0,"",VLOOKUP(H49,Pts!$A$2:$B$112,2,FALSE))</f>
        <v>1</v>
      </c>
      <c r="R49" s="23">
        <f>IF(COUNT(I49)=0,"",VLOOKUP(I49,Pts!$A$2:$B$112,2,FALSE))</f>
        <v>1</v>
      </c>
      <c r="S49" s="24">
        <f>IF(COUNT(J49)=0,"",VLOOKUP(J49,Pts!$A$2:$B$112,2,FALSE))</f>
        <v>1</v>
      </c>
      <c r="T49" s="23">
        <f>IF(COUNT(K49)=0,"",VLOOKUP(K49,Pts!$A$2:$B$112,2,FALSE))</f>
        <v>1</v>
      </c>
      <c r="U49" s="24">
        <f>IF(COUNT(L49)=0,"",VLOOKUP(L49,Pts!$A$2:$B$112,2,FALSE))</f>
      </c>
      <c r="V49" s="23">
        <f>IF(COUNT(M49)=0,"",VLOOKUP(M49,Pts!$A$2:$B$112,2,FALSE))</f>
      </c>
      <c r="W49" s="24">
        <f>IF(COUNT(N49)=0,"",VLOOKUP(N49,Pts!$A$2:$B$112,2,FALSE))</f>
      </c>
      <c r="X49" s="25">
        <f t="shared" si="1"/>
        <v>4</v>
      </c>
      <c r="Y49" s="25">
        <f>IF(COUNT(O49:W49)=Pts!$D$1,SUM(O49:W49)-SMALL(O49:W49,1),SUM(O49:W49))</f>
        <v>4</v>
      </c>
    </row>
    <row r="50" spans="1:25" s="80" customFormat="1" ht="12.75" customHeight="1">
      <c r="A50" s="241"/>
      <c r="B50" s="263" t="s">
        <v>16</v>
      </c>
      <c r="C50" s="264" t="s">
        <v>636</v>
      </c>
      <c r="D50" s="265" t="s">
        <v>244</v>
      </c>
      <c r="E50" s="240" t="s">
        <v>19</v>
      </c>
      <c r="F50" s="19">
        <v>33</v>
      </c>
      <c r="G50" s="20"/>
      <c r="H50" s="21">
        <v>35</v>
      </c>
      <c r="I50" s="20">
        <v>33</v>
      </c>
      <c r="J50" s="21">
        <v>22</v>
      </c>
      <c r="K50" s="20"/>
      <c r="L50" s="21"/>
      <c r="M50" s="20"/>
      <c r="N50" s="101"/>
      <c r="O50" s="22">
        <f>IF(COUNT(F50)=0,"",VLOOKUP(F50,Pts!$A$2:$B$112,2,FALSE))</f>
        <v>1</v>
      </c>
      <c r="P50" s="23">
        <f>IF(COUNT(G50)=0,"",VLOOKUP(G50,Pts!$A$2:$B$112,2,FALSE))</f>
      </c>
      <c r="Q50" s="24">
        <f>IF(COUNT(H50)=0,"",VLOOKUP(H50,Pts!$A$2:$B$112,2,FALSE))</f>
        <v>1</v>
      </c>
      <c r="R50" s="23">
        <f>IF(COUNT(I50)=0,"",VLOOKUP(I50,Pts!$A$2:$B$112,2,FALSE))</f>
        <v>1</v>
      </c>
      <c r="S50" s="24">
        <f>IF(COUNT(J50)=0,"",VLOOKUP(J50,Pts!$A$2:$B$112,2,FALSE))</f>
        <v>1</v>
      </c>
      <c r="T50" s="23">
        <f>IF(COUNT(K50)=0,"",VLOOKUP(K50,Pts!$A$2:$B$112,2,FALSE))</f>
      </c>
      <c r="U50" s="24"/>
      <c r="V50" s="23"/>
      <c r="W50" s="24"/>
      <c r="X50" s="25">
        <f t="shared" si="1"/>
        <v>4</v>
      </c>
      <c r="Y50" s="25">
        <f>IF(COUNT(O50:W50)=Pts!$D$1,SUM(O50:W50)-SMALL(O50:W50,1),SUM(O50:W50))</f>
        <v>4</v>
      </c>
    </row>
    <row r="51" spans="1:25" s="80" customFormat="1" ht="12.75" customHeight="1">
      <c r="A51" s="225"/>
      <c r="B51" s="263" t="s">
        <v>16</v>
      </c>
      <c r="C51" s="264" t="s">
        <v>647</v>
      </c>
      <c r="D51" s="265" t="s">
        <v>24</v>
      </c>
      <c r="E51" s="240" t="s">
        <v>613</v>
      </c>
      <c r="F51" s="19"/>
      <c r="G51" s="20">
        <v>12</v>
      </c>
      <c r="H51" s="21"/>
      <c r="I51" s="20"/>
      <c r="J51" s="21"/>
      <c r="K51" s="20"/>
      <c r="L51" s="21"/>
      <c r="M51" s="20"/>
      <c r="N51" s="101"/>
      <c r="O51" s="22">
        <f>IF(COUNT(F51)=0,"",VLOOKUP(F51,Pts!$A$2:$B$112,2,FALSE))</f>
      </c>
      <c r="P51" s="23">
        <f>IF(COUNT(G51)=0,"",VLOOKUP(G51,Pts!$A$2:$B$112,2,FALSE))</f>
        <v>4</v>
      </c>
      <c r="Q51" s="24">
        <f>IF(COUNT(H51)=0,"",VLOOKUP(H51,Pts!$A$2:$B$112,2,FALSE))</f>
      </c>
      <c r="R51" s="23">
        <f>IF(COUNT(I51)=0,"",VLOOKUP(I51,Pts!$A$2:$B$112,2,FALSE))</f>
      </c>
      <c r="S51" s="24">
        <f>IF(COUNT(J51)=0,"",VLOOKUP(J51,Pts!$A$2:$B$112,2,FALSE))</f>
      </c>
      <c r="T51" s="23">
        <f>IF(COUNT(K51)=0,"",VLOOKUP(K51,Pts!$A$2:$B$112,2,FALSE))</f>
      </c>
      <c r="U51" s="24"/>
      <c r="V51" s="23"/>
      <c r="W51" s="24"/>
      <c r="X51" s="25">
        <f t="shared" si="1"/>
        <v>4</v>
      </c>
      <c r="Y51" s="25">
        <f>IF(COUNT(O51:W51)=Pts!$D$1,SUM(O51:W51)-SMALL(O51:W51,1),SUM(O51:W51))</f>
        <v>4</v>
      </c>
    </row>
    <row r="52" spans="1:25" s="80" customFormat="1" ht="12.75" customHeight="1">
      <c r="A52" s="29" t="s">
        <v>340</v>
      </c>
      <c r="B52" s="193" t="s">
        <v>50</v>
      </c>
      <c r="C52" s="191" t="s">
        <v>652</v>
      </c>
      <c r="D52" s="192" t="s">
        <v>649</v>
      </c>
      <c r="E52" s="46" t="s">
        <v>28</v>
      </c>
      <c r="F52" s="19"/>
      <c r="G52" s="20">
        <v>23</v>
      </c>
      <c r="H52" s="21">
        <v>19</v>
      </c>
      <c r="I52" s="20">
        <v>26</v>
      </c>
      <c r="J52" s="21"/>
      <c r="K52" s="20">
        <v>16</v>
      </c>
      <c r="L52" s="21"/>
      <c r="M52" s="20"/>
      <c r="N52" s="101"/>
      <c r="O52" s="22">
        <f>IF(COUNT(F52)=0,"",VLOOKUP(F52,Pts!$A$2:$B$112,2,FALSE))</f>
      </c>
      <c r="P52" s="23">
        <f>IF(COUNT(G52)=0,"",VLOOKUP(G52,Pts!$A$2:$B$112,2,FALSE))</f>
        <v>1</v>
      </c>
      <c r="Q52" s="24">
        <f>IF(COUNT(H52)=0,"",VLOOKUP(H52,Pts!$A$2:$B$112,2,FALSE))</f>
        <v>1</v>
      </c>
      <c r="R52" s="23">
        <f>IF(COUNT(I52)=0,"",VLOOKUP(I52,Pts!$A$2:$B$112,2,FALSE))</f>
        <v>1</v>
      </c>
      <c r="S52" s="24">
        <f>IF(COUNT(J52)=0,"",VLOOKUP(J52,Pts!$A$2:$B$112,2,FALSE))</f>
      </c>
      <c r="T52" s="23"/>
      <c r="U52" s="24"/>
      <c r="V52" s="23"/>
      <c r="W52" s="24"/>
      <c r="X52" s="25">
        <f t="shared" si="1"/>
        <v>3</v>
      </c>
      <c r="Y52" s="25">
        <f>IF(COUNT(O52:W52)=Pts!$D$1,SUM(O52:W52)-SMALL(O52:W52,1),SUM(O52:W52))</f>
        <v>3</v>
      </c>
    </row>
    <row r="53" spans="1:25" s="80" customFormat="1" ht="12.75" customHeight="1">
      <c r="A53" s="220" t="s">
        <v>337</v>
      </c>
      <c r="B53" s="242"/>
      <c r="C53" s="275" t="s">
        <v>645</v>
      </c>
      <c r="D53" s="276" t="s">
        <v>646</v>
      </c>
      <c r="E53" s="245" t="s">
        <v>22</v>
      </c>
      <c r="F53" s="19">
        <v>44</v>
      </c>
      <c r="G53" s="20"/>
      <c r="H53" s="21"/>
      <c r="I53" s="20">
        <v>56</v>
      </c>
      <c r="J53" s="21"/>
      <c r="K53" s="20">
        <v>46</v>
      </c>
      <c r="L53" s="21"/>
      <c r="M53" s="20"/>
      <c r="N53" s="101"/>
      <c r="O53" s="22">
        <f>IF(COUNT(F53)=0,"",VLOOKUP(F53,Pts!$A$2:$B$112,2,FALSE))</f>
        <v>1</v>
      </c>
      <c r="P53" s="23">
        <f>IF(COUNT(G53)=0,"",VLOOKUP(G53,Pts!$A$2:$B$112,2,FALSE))</f>
      </c>
      <c r="Q53" s="24">
        <f>IF(COUNT(H53)=0,"",VLOOKUP(H53,Pts!$A$2:$B$112,2,FALSE))</f>
      </c>
      <c r="R53" s="23">
        <f>IF(COUNT(I53)=0,"",VLOOKUP(I53,Pts!$A$2:$B$112,2,FALSE))</f>
        <v>1</v>
      </c>
      <c r="S53" s="24">
        <f>IF(COUNT(J53)=0,"",VLOOKUP(J53,Pts!$A$2:$B$112,2,FALSE))</f>
      </c>
      <c r="T53" s="23">
        <f>IF(COUNT(K53)=0,"",VLOOKUP(K53,Pts!$A$2:$B$112,2,FALSE))</f>
        <v>1</v>
      </c>
      <c r="U53" s="24"/>
      <c r="V53" s="23"/>
      <c r="W53" s="24"/>
      <c r="X53" s="25">
        <f t="shared" si="1"/>
        <v>3</v>
      </c>
      <c r="Y53" s="25">
        <f>IF(COUNT(O53:W53)=Pts!$D$1,SUM(O53:W53)-SMALL(O53:W53,1),SUM(O53:W53))</f>
        <v>3</v>
      </c>
    </row>
    <row r="54" spans="1:25" s="80" customFormat="1" ht="12.75" customHeight="1">
      <c r="A54" s="47"/>
      <c r="B54" s="16" t="s">
        <v>136</v>
      </c>
      <c r="C54" s="51" t="s">
        <v>195</v>
      </c>
      <c r="D54" s="52" t="s">
        <v>117</v>
      </c>
      <c r="E54" s="46" t="s">
        <v>166</v>
      </c>
      <c r="F54" s="19"/>
      <c r="G54" s="20"/>
      <c r="H54" s="21">
        <v>33</v>
      </c>
      <c r="I54" s="20">
        <v>52</v>
      </c>
      <c r="J54" s="21"/>
      <c r="K54" s="20">
        <v>41</v>
      </c>
      <c r="L54" s="21"/>
      <c r="M54" s="20"/>
      <c r="N54" s="101"/>
      <c r="O54" s="22">
        <f>IF(COUNT(F54)=0,"",VLOOKUP(F54,Pts!$A$2:$B$112,2,FALSE))</f>
      </c>
      <c r="P54" s="23">
        <f>IF(COUNT(G54)=0,"",VLOOKUP(G54,Pts!$A$2:$B$112,2,FALSE))</f>
      </c>
      <c r="Q54" s="24">
        <f>IF(COUNT(H54)=0,"",VLOOKUP(H54,Pts!$A$2:$B$112,2,FALSE))</f>
        <v>1</v>
      </c>
      <c r="R54" s="23">
        <f>IF(COUNT(I54)=0,"",VLOOKUP(I54,Pts!$A$2:$B$112,2,FALSE))</f>
        <v>1</v>
      </c>
      <c r="S54" s="24">
        <f>IF(COUNT(J54)=0,"",VLOOKUP(J54,Pts!$A$2:$B$112,2,FALSE))</f>
      </c>
      <c r="T54" s="23">
        <f>IF(COUNT(K54)=0,"",VLOOKUP(K54,Pts!$A$2:$B$112,2,FALSE))</f>
        <v>1</v>
      </c>
      <c r="U54" s="24">
        <f>IF(COUNT(L54)=0,"",VLOOKUP(L54,Pts!$A$2:$B$112,2,FALSE))</f>
      </c>
      <c r="V54" s="23">
        <f>IF(COUNT(M54)=0,"",VLOOKUP(M54,Pts!$A$2:$B$112,2,FALSE))</f>
      </c>
      <c r="W54" s="24">
        <f>IF(COUNT(N54)=0,"",VLOOKUP(N54,Pts!$A$2:$B$112,2,FALSE))</f>
      </c>
      <c r="X54" s="25">
        <f t="shared" si="1"/>
        <v>3</v>
      </c>
      <c r="Y54" s="25">
        <f>IF(COUNT(O54:W54)=Pts!$D$1,SUM(O54:W54)-SMALL(O54:W54,1),SUM(O54:W54))</f>
        <v>3</v>
      </c>
    </row>
    <row r="55" spans="1:25" s="80" customFormat="1" ht="12.75" customHeight="1">
      <c r="A55" s="295"/>
      <c r="B55" s="385" t="s">
        <v>16</v>
      </c>
      <c r="C55" s="386" t="s">
        <v>610</v>
      </c>
      <c r="D55" s="387" t="s">
        <v>84</v>
      </c>
      <c r="E55" s="266" t="s">
        <v>627</v>
      </c>
      <c r="F55" s="19">
        <v>43</v>
      </c>
      <c r="G55" s="20"/>
      <c r="H55" s="21">
        <v>52</v>
      </c>
      <c r="I55" s="20"/>
      <c r="J55" s="21"/>
      <c r="K55" s="20">
        <v>44</v>
      </c>
      <c r="L55" s="21"/>
      <c r="M55" s="20"/>
      <c r="N55" s="101"/>
      <c r="O55" s="22">
        <f>IF(COUNT(F55)=0,"",VLOOKUP(F55,Pts!$A$2:$B$112,2,FALSE))</f>
        <v>1</v>
      </c>
      <c r="P55" s="23">
        <f>IF(COUNT(G55)=0,"",VLOOKUP(G55,Pts!$A$2:$B$112,2,FALSE))</f>
      </c>
      <c r="Q55" s="24">
        <f>IF(COUNT(H55)=0,"",VLOOKUP(H55,Pts!$A$2:$B$112,2,FALSE))</f>
        <v>1</v>
      </c>
      <c r="R55" s="23">
        <f>IF(COUNT(I55)=0,"",VLOOKUP(I55,Pts!$A$2:$B$112,2,FALSE))</f>
      </c>
      <c r="S55" s="24">
        <f>IF(COUNT(J55)=0,"",VLOOKUP(J55,Pts!$A$2:$B$112,2,FALSE))</f>
      </c>
      <c r="T55" s="23">
        <f>IF(COUNT(K55)=0,"",VLOOKUP(K55,Pts!$A$2:$B$112,2,FALSE))</f>
        <v>1</v>
      </c>
      <c r="U55" s="24">
        <f>IF(COUNT(L55)=0,"",VLOOKUP(L55,Pts!$A$2:$B$112,2,FALSE))</f>
      </c>
      <c r="V55" s="23">
        <f>IF(COUNT(M55)=0,"",VLOOKUP(M55,Pts!$A$2:$B$112,2,FALSE))</f>
      </c>
      <c r="W55" s="24">
        <f>IF(COUNT(N55)=0,"",VLOOKUP(N55,Pts!$A$2:$B$112,2,FALSE))</f>
      </c>
      <c r="X55" s="25">
        <f t="shared" si="1"/>
        <v>3</v>
      </c>
      <c r="Y55" s="25">
        <f>IF(COUNT(O55:W55)=Pts!$D$1,SUM(O55:W55)-SMALL(O55:W55,1),SUM(O55:W55))</f>
        <v>3</v>
      </c>
    </row>
    <row r="56" spans="1:25" s="80" customFormat="1" ht="12.75" customHeight="1">
      <c r="A56" s="47"/>
      <c r="B56" s="48" t="s">
        <v>16</v>
      </c>
      <c r="C56" s="49" t="s">
        <v>486</v>
      </c>
      <c r="D56" s="50" t="s">
        <v>487</v>
      </c>
      <c r="E56" s="57" t="s">
        <v>19</v>
      </c>
      <c r="F56" s="19">
        <v>45</v>
      </c>
      <c r="G56" s="20"/>
      <c r="H56" s="21"/>
      <c r="I56" s="20">
        <v>54</v>
      </c>
      <c r="J56" s="21"/>
      <c r="K56" s="20">
        <v>48</v>
      </c>
      <c r="L56" s="21"/>
      <c r="M56" s="20"/>
      <c r="N56" s="101"/>
      <c r="O56" s="22">
        <f>IF(COUNT(F56)=0,"",VLOOKUP(F56,Pts!$A$2:$B$112,2,FALSE))</f>
        <v>1</v>
      </c>
      <c r="P56" s="23">
        <f>IF(COUNT(G56)=0,"",VLOOKUP(G56,Pts!$A$2:$B$112,2,FALSE))</f>
      </c>
      <c r="Q56" s="24">
        <f>IF(COUNT(H56)=0,"",VLOOKUP(H56,Pts!$A$2:$B$112,2,FALSE))</f>
      </c>
      <c r="R56" s="23">
        <f>IF(COUNT(I56)=0,"",VLOOKUP(I56,Pts!$A$2:$B$112,2,FALSE))</f>
        <v>1</v>
      </c>
      <c r="S56" s="24">
        <f>IF(COUNT(J56)=0,"",VLOOKUP(J56,Pts!$A$2:$B$112,2,FALSE))</f>
      </c>
      <c r="T56" s="23">
        <f>IF(COUNT(K56)=0,"",VLOOKUP(K56,Pts!$A$2:$B$112,2,FALSE))</f>
        <v>1</v>
      </c>
      <c r="U56" s="24">
        <f>IF(COUNT(L56)=0,"",VLOOKUP(L56,Pts!$A$2:$B$112,2,FALSE))</f>
      </c>
      <c r="V56" s="23">
        <f>IF(COUNT(M56)=0,"",VLOOKUP(M56,Pts!$A$2:$B$112,2,FALSE))</f>
      </c>
      <c r="W56" s="24">
        <f>IF(COUNT(N56)=0,"",VLOOKUP(N56,Pts!$A$2:$B$112,2,FALSE))</f>
      </c>
      <c r="X56" s="25">
        <f t="shared" si="1"/>
        <v>3</v>
      </c>
      <c r="Y56" s="25">
        <f>IF(COUNT(O56:W56)=Pts!$D$1,SUM(O56:W56)-SMALL(O56:W56,1),SUM(O56:W56))</f>
        <v>3</v>
      </c>
    </row>
    <row r="57" spans="1:25" s="80" customFormat="1" ht="12.75" customHeight="1">
      <c r="A57" s="220" t="s">
        <v>341</v>
      </c>
      <c r="B57" s="237"/>
      <c r="C57" s="264" t="s">
        <v>609</v>
      </c>
      <c r="D57" s="265" t="s">
        <v>63</v>
      </c>
      <c r="E57" s="224" t="s">
        <v>627</v>
      </c>
      <c r="F57" s="19">
        <v>23</v>
      </c>
      <c r="G57" s="20">
        <v>21</v>
      </c>
      <c r="H57" s="21">
        <v>44</v>
      </c>
      <c r="I57" s="20"/>
      <c r="J57" s="21"/>
      <c r="K57" s="20"/>
      <c r="L57" s="21"/>
      <c r="M57" s="20"/>
      <c r="N57" s="101"/>
      <c r="O57" s="22">
        <f>IF(COUNT(F57)=0,"",VLOOKUP(F57,Pts!$A$2:$B$112,2,FALSE))</f>
        <v>1</v>
      </c>
      <c r="P57" s="23">
        <f>IF(COUNT(G57)=0,"",VLOOKUP(G57,Pts!$A$2:$B$112,2,FALSE))</f>
        <v>1</v>
      </c>
      <c r="Q57" s="24">
        <f>IF(COUNT(H57)=0,"",VLOOKUP(H57,Pts!$A$2:$B$112,2,FALSE))</f>
        <v>1</v>
      </c>
      <c r="R57" s="23">
        <f>IF(COUNT(I57)=0,"",VLOOKUP(I57,Pts!$A$2:$B$112,2,FALSE))</f>
      </c>
      <c r="S57" s="24">
        <f>IF(COUNT(J57)=0,"",VLOOKUP(J57,Pts!$A$2:$B$112,2,FALSE))</f>
      </c>
      <c r="T57" s="23">
        <f>IF(COUNT(K57)=0,"",VLOOKUP(K57,Pts!$A$2:$B$112,2,FALSE))</f>
      </c>
      <c r="U57" s="24">
        <f>IF(COUNT(L57)=0,"",VLOOKUP(L57,Pts!$A$2:$B$112,2,FALSE))</f>
      </c>
      <c r="V57" s="23">
        <f>IF(COUNT(M57)=0,"",VLOOKUP(M57,Pts!$A$2:$B$112,2,FALSE))</f>
      </c>
      <c r="W57" s="24">
        <f>IF(COUNT(N57)=0,"",VLOOKUP(N57,Pts!$A$2:$B$112,2,FALSE))</f>
      </c>
      <c r="X57" s="25">
        <f t="shared" si="1"/>
        <v>3</v>
      </c>
      <c r="Y57" s="25">
        <f>IF(COUNT(O57:W57)=Pts!$D$1,SUM(O57:W57)-SMALL(O57:W57,1),SUM(O57:W57))</f>
        <v>3</v>
      </c>
    </row>
    <row r="58" spans="1:25" s="80" customFormat="1" ht="12.75" customHeight="1">
      <c r="A58" s="220" t="s">
        <v>337</v>
      </c>
      <c r="B58" s="237"/>
      <c r="C58" s="264" t="s">
        <v>656</v>
      </c>
      <c r="D58" s="265" t="s">
        <v>107</v>
      </c>
      <c r="E58" s="240" t="s">
        <v>41</v>
      </c>
      <c r="F58" s="19"/>
      <c r="G58" s="20"/>
      <c r="H58" s="21">
        <v>42</v>
      </c>
      <c r="I58" s="20">
        <v>45</v>
      </c>
      <c r="J58" s="21">
        <v>27</v>
      </c>
      <c r="K58" s="20"/>
      <c r="L58" s="21"/>
      <c r="M58" s="20"/>
      <c r="N58" s="101"/>
      <c r="O58" s="22">
        <f>IF(COUNT(F58)=0,"",VLOOKUP(F58,Pts!$A$2:$B$112,2,FALSE))</f>
      </c>
      <c r="P58" s="23">
        <f>IF(COUNT(G58)=0,"",VLOOKUP(G58,Pts!$A$2:$B$112,2,FALSE))</f>
      </c>
      <c r="Q58" s="24">
        <f>IF(COUNT(H58)=0,"",VLOOKUP(H58,Pts!$A$2:$B$112,2,FALSE))</f>
        <v>1</v>
      </c>
      <c r="R58" s="23">
        <f>IF(COUNT(I58)=0,"",VLOOKUP(I58,Pts!$A$2:$B$112,2,FALSE))</f>
        <v>1</v>
      </c>
      <c r="S58" s="24">
        <f>IF(COUNT(J58)=0,"",VLOOKUP(J58,Pts!$A$2:$B$112,2,FALSE))</f>
        <v>1</v>
      </c>
      <c r="T58" s="23">
        <f>IF(COUNT(K58)=0,"",VLOOKUP(K58,Pts!$A$2:$B$112,2,FALSE))</f>
      </c>
      <c r="U58" s="24">
        <f>IF(COUNT(L58)=0,"",VLOOKUP(L58,Pts!$A$2:$B$112,2,FALSE))</f>
      </c>
      <c r="V58" s="23">
        <f>IF(COUNT(M58)=0,"",VLOOKUP(M58,Pts!$A$2:$B$112,2,FALSE))</f>
      </c>
      <c r="W58" s="24">
        <f>IF(COUNT(N58)=0,"",VLOOKUP(N58,Pts!$A$2:$B$112,2,FALSE))</f>
      </c>
      <c r="X58" s="25">
        <f t="shared" si="1"/>
        <v>3</v>
      </c>
      <c r="Y58" s="25">
        <f>IF(COUNT(O58:W58)=Pts!$D$1,SUM(O58:W58)-SMALL(O58:W58,1),SUM(O58:W58))</f>
        <v>3</v>
      </c>
    </row>
    <row r="59" spans="1:250" s="80" customFormat="1" ht="12.75" customHeight="1">
      <c r="A59" s="241"/>
      <c r="B59" s="263" t="s">
        <v>16</v>
      </c>
      <c r="C59" s="264" t="s">
        <v>550</v>
      </c>
      <c r="D59" s="265" t="s">
        <v>7</v>
      </c>
      <c r="E59" s="224" t="s">
        <v>121</v>
      </c>
      <c r="F59" s="19"/>
      <c r="G59" s="20"/>
      <c r="H59" s="21">
        <v>20</v>
      </c>
      <c r="I59" s="20">
        <v>30</v>
      </c>
      <c r="J59" s="21">
        <v>16</v>
      </c>
      <c r="K59" s="20"/>
      <c r="L59" s="21"/>
      <c r="M59" s="20"/>
      <c r="N59" s="101"/>
      <c r="O59" s="22">
        <f>IF(COUNT(F59)=0,"",VLOOKUP(F59,Pts!$A$2:$B$112,2,FALSE))</f>
      </c>
      <c r="P59" s="23">
        <f>IF(COUNT(G59)=0,"",VLOOKUP(G59,Pts!$A$2:$B$112,2,FALSE))</f>
      </c>
      <c r="Q59" s="24">
        <f>IF(COUNT(H59)=0,"",VLOOKUP(H59,Pts!$A$2:$B$112,2,FALSE))</f>
        <v>1</v>
      </c>
      <c r="R59" s="23">
        <f>IF(COUNT(I59)=0,"",VLOOKUP(I59,Pts!$A$2:$B$112,2,FALSE))</f>
        <v>1</v>
      </c>
      <c r="S59" s="24">
        <f>IF(COUNT(J59)=0,"",VLOOKUP(J59,Pts!$A$2:$B$112,2,FALSE))</f>
        <v>1</v>
      </c>
      <c r="T59" s="23">
        <f>IF(COUNT(K59)=0,"",VLOOKUP(K59,Pts!$A$2:$B$112,2,FALSE))</f>
      </c>
      <c r="U59" s="24">
        <f>IF(COUNT(L59)=0,"",VLOOKUP(L59,Pts!$A$2:$B$112,2,FALSE))</f>
      </c>
      <c r="V59" s="23">
        <f>IF(COUNT(M59)=0,"",VLOOKUP(M59,Pts!$A$2:$B$112,2,FALSE))</f>
      </c>
      <c r="W59" s="24">
        <f>IF(COUNT(N59)=0,"",VLOOKUP(N59,Pts!$A$2:$B$112,2,FALSE))</f>
      </c>
      <c r="X59" s="25">
        <f t="shared" si="1"/>
        <v>3</v>
      </c>
      <c r="Y59" s="25">
        <f>IF(COUNT(O59:W59)=Pts!$D$1,SUM(O59:W59)-SMALL(O59:W59,1),SUM(O59:W59))</f>
        <v>3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</row>
    <row r="60" spans="1:25" s="80" customFormat="1" ht="12.75" customHeight="1">
      <c r="A60" s="225"/>
      <c r="B60" s="263" t="s">
        <v>16</v>
      </c>
      <c r="C60" s="238" t="s">
        <v>312</v>
      </c>
      <c r="D60" s="239" t="s">
        <v>61</v>
      </c>
      <c r="E60" s="256" t="s">
        <v>36</v>
      </c>
      <c r="F60" s="19"/>
      <c r="G60" s="20"/>
      <c r="H60" s="21">
        <v>48</v>
      </c>
      <c r="I60" s="20"/>
      <c r="J60" s="21"/>
      <c r="K60" s="20">
        <v>27</v>
      </c>
      <c r="L60" s="21"/>
      <c r="M60" s="20"/>
      <c r="N60" s="101"/>
      <c r="O60" s="22">
        <f>IF(COUNT(F60)=0,"",VLOOKUP(F60,Pts!$A$2:$B$112,2,FALSE))</f>
      </c>
      <c r="P60" s="23">
        <f>IF(COUNT(G60)=0,"",VLOOKUP(G60,Pts!$A$2:$B$112,2,FALSE))</f>
      </c>
      <c r="Q60" s="24">
        <f>IF(COUNT(H60)=0,"",VLOOKUP(H60,Pts!$A$2:$B$112,2,FALSE))</f>
        <v>1</v>
      </c>
      <c r="R60" s="23">
        <f>IF(COUNT(I60)=0,"",VLOOKUP(I60,Pts!$A$2:$B$112,2,FALSE))</f>
      </c>
      <c r="S60" s="24">
        <f>IF(COUNT(J60)=0,"",VLOOKUP(J60,Pts!$A$2:$B$112,2,FALSE))</f>
      </c>
      <c r="T60" s="23">
        <f>IF(COUNT(K60)=0,"",VLOOKUP(K60,Pts!$A$2:$B$112,2,FALSE))</f>
        <v>1</v>
      </c>
      <c r="U60" s="24">
        <f>IF(COUNT(L60)=0,"",VLOOKUP(L60,Pts!$A$2:$B$112,2,FALSE))</f>
      </c>
      <c r="V60" s="23">
        <f>IF(COUNT(M60)=0,"",VLOOKUP(M60,Pts!$A$2:$B$112,2,FALSE))</f>
      </c>
      <c r="W60" s="24">
        <f>IF(COUNT(N60)=0,"",VLOOKUP(N60,Pts!$A$2:$B$112,2,FALSE))</f>
      </c>
      <c r="X60" s="25">
        <f t="shared" si="1"/>
        <v>2</v>
      </c>
      <c r="Y60" s="25">
        <f>IF(COUNT(O60:W60)=Pts!$D$1,SUM(O60:W60)-SMALL(O60:W60,1),SUM(O60:W60))</f>
        <v>2</v>
      </c>
    </row>
    <row r="61" spans="1:25" s="80" customFormat="1" ht="12.75" customHeight="1">
      <c r="A61" s="241" t="s">
        <v>337</v>
      </c>
      <c r="B61" s="221"/>
      <c r="C61" s="235" t="s">
        <v>67</v>
      </c>
      <c r="D61" s="236" t="s">
        <v>68</v>
      </c>
      <c r="E61" s="272" t="s">
        <v>19</v>
      </c>
      <c r="F61" s="19"/>
      <c r="G61" s="20"/>
      <c r="H61" s="21">
        <v>18</v>
      </c>
      <c r="I61" s="20"/>
      <c r="J61" s="21"/>
      <c r="K61" s="20">
        <v>42</v>
      </c>
      <c r="L61" s="21"/>
      <c r="M61" s="20"/>
      <c r="N61" s="101"/>
      <c r="O61" s="22">
        <f>IF(COUNT(F61)=0,"",VLOOKUP(F61,Pts!$A$2:$B$112,2,FALSE))</f>
      </c>
      <c r="P61" s="23">
        <f>IF(COUNT(G61)=0,"",VLOOKUP(G61,Pts!$A$2:$B$112,2,FALSE))</f>
      </c>
      <c r="Q61" s="24">
        <f>IF(COUNT(H61)=0,"",VLOOKUP(H61,Pts!$A$2:$B$112,2,FALSE))</f>
        <v>1</v>
      </c>
      <c r="R61" s="23">
        <f>IF(COUNT(I61)=0,"",VLOOKUP(I61,Pts!$A$2:$B$112,2,FALSE))</f>
      </c>
      <c r="S61" s="24">
        <f>IF(COUNT(J61)=0,"",VLOOKUP(J61,Pts!$A$2:$B$112,2,FALSE))</f>
      </c>
      <c r="T61" s="23">
        <f>IF(COUNT(K61)=0,"",VLOOKUP(K61,Pts!$A$2:$B$112,2,FALSE))</f>
        <v>1</v>
      </c>
      <c r="U61" s="24">
        <f>IF(COUNT(L61)=0,"",VLOOKUP(L61,Pts!$A$2:$B$112,2,FALSE))</f>
      </c>
      <c r="V61" s="23">
        <f>IF(COUNT(M61)=0,"",VLOOKUP(M61,Pts!$A$2:$B$112,2,FALSE))</f>
      </c>
      <c r="W61" s="24">
        <f>IF(COUNT(N61)=0,"",VLOOKUP(N61,Pts!$A$2:$B$112,2,FALSE))</f>
      </c>
      <c r="X61" s="25">
        <f t="shared" si="1"/>
        <v>2</v>
      </c>
      <c r="Y61" s="25">
        <f>IF(COUNT(O61:W61)=Pts!$D$1,SUM(O61:W61)-SMALL(O61:W61,1),SUM(O61:W61))</f>
        <v>2</v>
      </c>
    </row>
    <row r="62" spans="1:25" s="80" customFormat="1" ht="12.75" customHeight="1">
      <c r="A62" s="225"/>
      <c r="B62" s="234" t="s">
        <v>16</v>
      </c>
      <c r="C62" s="235" t="s">
        <v>290</v>
      </c>
      <c r="D62" s="236" t="s">
        <v>650</v>
      </c>
      <c r="E62" s="240" t="s">
        <v>19</v>
      </c>
      <c r="F62" s="19"/>
      <c r="G62" s="20">
        <v>25</v>
      </c>
      <c r="H62" s="21"/>
      <c r="I62" s="20">
        <v>37</v>
      </c>
      <c r="J62" s="21"/>
      <c r="K62" s="20">
        <v>34</v>
      </c>
      <c r="L62" s="21"/>
      <c r="M62" s="20"/>
      <c r="N62" s="101"/>
      <c r="O62" s="22">
        <f>IF(COUNT(F62)=0,"",VLOOKUP(F62,Pts!$A$2:$B$112,2,FALSE))</f>
      </c>
      <c r="P62" s="23">
        <f>IF(COUNT(G62)=0,"",VLOOKUP(G62,Pts!$A$2:$B$112,2,FALSE))</f>
        <v>1</v>
      </c>
      <c r="Q62" s="24">
        <f>IF(COUNT(H62)=0,"",VLOOKUP(H62,Pts!$A$2:$B$112,2,FALSE))</f>
      </c>
      <c r="R62" s="23">
        <f>IF(COUNT(I62)=0,"",VLOOKUP(I62,Pts!$A$2:$B$112,2,FALSE))</f>
        <v>1</v>
      </c>
      <c r="S62" s="24">
        <f>IF(COUNT(J62)=0,"",VLOOKUP(J62,Pts!$A$2:$B$112,2,FALSE))</f>
      </c>
      <c r="T62" s="23"/>
      <c r="U62" s="24"/>
      <c r="V62" s="23"/>
      <c r="W62" s="24"/>
      <c r="X62" s="25">
        <f t="shared" si="1"/>
        <v>2</v>
      </c>
      <c r="Y62" s="25">
        <f>IF(COUNT(O62:W62)=Pts!$D$1,SUM(O62:W62)-SMALL(O62:W62,1),SUM(O62:W62))</f>
        <v>2</v>
      </c>
    </row>
    <row r="63" spans="1:25" s="80" customFormat="1" ht="12.75" customHeight="1">
      <c r="A63" s="246"/>
      <c r="B63" s="269" t="s">
        <v>136</v>
      </c>
      <c r="C63" s="231" t="s">
        <v>603</v>
      </c>
      <c r="D63" s="232" t="s">
        <v>30</v>
      </c>
      <c r="E63" s="294" t="s">
        <v>22</v>
      </c>
      <c r="F63" s="19"/>
      <c r="G63" s="20"/>
      <c r="H63" s="21"/>
      <c r="I63" s="20">
        <v>32</v>
      </c>
      <c r="J63" s="21"/>
      <c r="K63" s="20">
        <v>39</v>
      </c>
      <c r="L63" s="21"/>
      <c r="M63" s="20"/>
      <c r="N63" s="101"/>
      <c r="O63" s="22">
        <f>IF(COUNT(F63)=0,"",VLOOKUP(F63,Pts!$A$2:$B$112,2,FALSE))</f>
      </c>
      <c r="P63" s="23">
        <f>IF(COUNT(G63)=0,"",VLOOKUP(G63,Pts!$A$2:$B$112,2,FALSE))</f>
      </c>
      <c r="Q63" s="24">
        <f>IF(COUNT(H63)=0,"",VLOOKUP(H63,Pts!$A$2:$B$112,2,FALSE))</f>
      </c>
      <c r="R63" s="23">
        <f>IF(COUNT(I63)=0,"",VLOOKUP(I63,Pts!$A$2:$B$112,2,FALSE))</f>
        <v>1</v>
      </c>
      <c r="S63" s="24">
        <f>IF(COUNT(J63)=0,"",VLOOKUP(J63,Pts!$A$2:$B$112,2,FALSE))</f>
      </c>
      <c r="T63" s="23">
        <f>IF(COUNT(K63)=0,"",VLOOKUP(K63,Pts!$A$2:$B$112,2,FALSE))</f>
        <v>1</v>
      </c>
      <c r="U63" s="24">
        <f>IF(COUNT(L63)=0,"",VLOOKUP(L63,Pts!$A$2:$B$112,2,FALSE))</f>
      </c>
      <c r="V63" s="23">
        <f>IF(COUNT(M63)=0,"",VLOOKUP(M63,Pts!$A$2:$B$112,2,FALSE))</f>
      </c>
      <c r="W63" s="24">
        <f>IF(COUNT(N63)=0,"",VLOOKUP(N63,Pts!$A$2:$B$112,2,FALSE))</f>
      </c>
      <c r="X63" s="25">
        <f t="shared" si="1"/>
        <v>2</v>
      </c>
      <c r="Y63" s="25">
        <f>IF(COUNT(O63:W63)=Pts!$D$1,SUM(O63:W63)-SMALL(O63:W63,1),SUM(O63:W63))</f>
        <v>2</v>
      </c>
    </row>
    <row r="64" spans="1:25" s="80" customFormat="1" ht="12.75" customHeight="1">
      <c r="A64" s="241" t="s">
        <v>337</v>
      </c>
      <c r="B64" s="221"/>
      <c r="C64" s="235" t="s">
        <v>638</v>
      </c>
      <c r="D64" s="236" t="s">
        <v>332</v>
      </c>
      <c r="E64" s="374" t="s">
        <v>22</v>
      </c>
      <c r="F64" s="19">
        <v>35</v>
      </c>
      <c r="G64" s="20">
        <v>27</v>
      </c>
      <c r="H64" s="21"/>
      <c r="I64" s="20"/>
      <c r="J64" s="21"/>
      <c r="K64" s="20"/>
      <c r="L64" s="21"/>
      <c r="M64" s="20"/>
      <c r="N64" s="101"/>
      <c r="O64" s="22">
        <f>IF(COUNT(F64)=0,"",VLOOKUP(F64,Pts!$A$2:$B$112,2,FALSE))</f>
        <v>1</v>
      </c>
      <c r="P64" s="23">
        <f>IF(COUNT(G64)=0,"",VLOOKUP(G64,Pts!$A$2:$B$112,2,FALSE))</f>
        <v>1</v>
      </c>
      <c r="Q64" s="24">
        <f>IF(COUNT(H64)=0,"",VLOOKUP(H64,Pts!$A$2:$B$112,2,FALSE))</f>
      </c>
      <c r="R64" s="23">
        <f>IF(COUNT(I64)=0,"",VLOOKUP(I64,Pts!$A$2:$B$112,2,FALSE))</f>
      </c>
      <c r="S64" s="24">
        <f>IF(COUNT(J64)=0,"",VLOOKUP(J64,Pts!$A$2:$B$112,2,FALSE))</f>
      </c>
      <c r="T64" s="23">
        <f>IF(COUNT(K64)=0,"",VLOOKUP(K64,Pts!$A$2:$B$112,2,FALSE))</f>
      </c>
      <c r="U64" s="24"/>
      <c r="V64" s="23"/>
      <c r="W64" s="24"/>
      <c r="X64" s="25">
        <f t="shared" si="1"/>
        <v>2</v>
      </c>
      <c r="Y64" s="25">
        <f>IF(COUNT(O64:W64)=Pts!$D$1,SUM(O64:W64)-SMALL(O64:W64,1),SUM(O64:W64))</f>
        <v>2</v>
      </c>
    </row>
    <row r="65" spans="1:25" s="80" customFormat="1" ht="12.75" customHeight="1">
      <c r="A65" s="241" t="s">
        <v>337</v>
      </c>
      <c r="B65" s="237"/>
      <c r="C65" s="264" t="s">
        <v>637</v>
      </c>
      <c r="D65" s="265" t="s">
        <v>275</v>
      </c>
      <c r="E65" s="240" t="s">
        <v>5</v>
      </c>
      <c r="F65" s="19">
        <v>34</v>
      </c>
      <c r="G65" s="20"/>
      <c r="H65" s="21">
        <v>38</v>
      </c>
      <c r="I65" s="20"/>
      <c r="J65" s="21"/>
      <c r="K65" s="20"/>
      <c r="L65" s="21"/>
      <c r="M65" s="20"/>
      <c r="N65" s="101"/>
      <c r="O65" s="22">
        <f>IF(COUNT(F65)=0,"",VLOOKUP(F65,Pts!$A$2:$B$112,2,FALSE))</f>
        <v>1</v>
      </c>
      <c r="P65" s="23">
        <f>IF(COUNT(G65)=0,"",VLOOKUP(G65,Pts!$A$2:$B$112,2,FALSE))</f>
      </c>
      <c r="Q65" s="24">
        <f>IF(COUNT(H65)=0,"",VLOOKUP(H65,Pts!$A$2:$B$112,2,FALSE))</f>
        <v>1</v>
      </c>
      <c r="R65" s="23">
        <f>IF(COUNT(I65)=0,"",VLOOKUP(I65,Pts!$A$2:$B$112,2,FALSE))</f>
      </c>
      <c r="S65" s="24">
        <f>IF(COUNT(J65)=0,"",VLOOKUP(J65,Pts!$A$2:$B$112,2,FALSE))</f>
      </c>
      <c r="T65" s="23">
        <f>IF(COUNT(K65)=0,"",VLOOKUP(K65,Pts!$A$2:$B$112,2,FALSE))</f>
      </c>
      <c r="U65" s="24"/>
      <c r="V65" s="23"/>
      <c r="W65" s="24"/>
      <c r="X65" s="25">
        <f t="shared" si="1"/>
        <v>2</v>
      </c>
      <c r="Y65" s="25">
        <f>IF(COUNT(O65:W65)=Pts!$D$1,SUM(O65:W65)-SMALL(O65:W65,1),SUM(O65:W65))</f>
        <v>2</v>
      </c>
    </row>
    <row r="66" spans="1:25" s="80" customFormat="1" ht="12.75" customHeight="1">
      <c r="A66" s="220"/>
      <c r="B66" s="263" t="s">
        <v>136</v>
      </c>
      <c r="C66" s="264" t="s">
        <v>643</v>
      </c>
      <c r="D66" s="265" t="s">
        <v>644</v>
      </c>
      <c r="E66" s="240" t="s">
        <v>28</v>
      </c>
      <c r="F66" s="19">
        <v>42</v>
      </c>
      <c r="G66" s="20"/>
      <c r="H66" s="21">
        <v>27</v>
      </c>
      <c r="I66" s="20"/>
      <c r="J66" s="21"/>
      <c r="K66" s="20"/>
      <c r="L66" s="21"/>
      <c r="M66" s="20"/>
      <c r="N66" s="101"/>
      <c r="O66" s="22">
        <f>IF(COUNT(F66)=0,"",VLOOKUP(F66,Pts!$A$2:$B$112,2,FALSE))</f>
        <v>1</v>
      </c>
      <c r="P66" s="23">
        <f>IF(COUNT(G66)=0,"",VLOOKUP(G66,Pts!$A$2:$B$112,2,FALSE))</f>
      </c>
      <c r="Q66" s="24">
        <f>IF(COUNT(H66)=0,"",VLOOKUP(H66,Pts!$A$2:$B$112,2,FALSE))</f>
        <v>1</v>
      </c>
      <c r="R66" s="23">
        <f>IF(COUNT(I66)=0,"",VLOOKUP(I66,Pts!$A$2:$B$112,2,FALSE))</f>
      </c>
      <c r="S66" s="24">
        <f>IF(COUNT(J66)=0,"",VLOOKUP(J66,Pts!$A$2:$B$112,2,FALSE))</f>
      </c>
      <c r="T66" s="23">
        <f>IF(COUNT(K66)=0,"",VLOOKUP(K66,Pts!$A$2:$B$112,2,FALSE))</f>
      </c>
      <c r="U66" s="24">
        <f>IF(COUNT(L66)=0,"",VLOOKUP(L66,Pts!$A$2:$B$112,2,FALSE))</f>
      </c>
      <c r="V66" s="23">
        <f>IF(COUNT(M66)=0,"",VLOOKUP(M66,Pts!$A$2:$B$112,2,FALSE))</f>
      </c>
      <c r="W66" s="24">
        <f>IF(COUNT(N66)=0,"",VLOOKUP(N66,Pts!$A$2:$B$112,2,FALSE))</f>
      </c>
      <c r="X66" s="25">
        <f aca="true" t="shared" si="2" ref="X66:X129">SUM(O66:W66)</f>
        <v>2</v>
      </c>
      <c r="Y66" s="25">
        <f>IF(COUNT(O66:W66)=Pts!$D$1,SUM(O66:W66)-SMALL(O66:W66,1),SUM(O66:W66))</f>
        <v>2</v>
      </c>
    </row>
    <row r="67" spans="1:25" s="80" customFormat="1" ht="12.75" customHeight="1">
      <c r="A67" s="220"/>
      <c r="B67" s="269" t="s">
        <v>16</v>
      </c>
      <c r="C67" s="270" t="s">
        <v>641</v>
      </c>
      <c r="D67" s="271" t="s">
        <v>52</v>
      </c>
      <c r="E67" s="224" t="s">
        <v>36</v>
      </c>
      <c r="F67" s="19">
        <v>39</v>
      </c>
      <c r="G67" s="20"/>
      <c r="H67" s="21">
        <v>53</v>
      </c>
      <c r="I67" s="20"/>
      <c r="J67" s="21"/>
      <c r="K67" s="20"/>
      <c r="L67" s="21"/>
      <c r="M67" s="20"/>
      <c r="N67" s="101"/>
      <c r="O67" s="22">
        <f>IF(COUNT(F67)=0,"",VLOOKUP(F67,Pts!$A$2:$B$112,2,FALSE))</f>
        <v>1</v>
      </c>
      <c r="P67" s="23">
        <f>IF(COUNT(G67)=0,"",VLOOKUP(G67,Pts!$A$2:$B$112,2,FALSE))</f>
      </c>
      <c r="Q67" s="24">
        <f>IF(COUNT(H67)=0,"",VLOOKUP(H67,Pts!$A$2:$B$112,2,FALSE))</f>
        <v>1</v>
      </c>
      <c r="R67" s="23">
        <f>IF(COUNT(I67)=0,"",VLOOKUP(I67,Pts!$A$2:$B$112,2,FALSE))</f>
      </c>
      <c r="S67" s="24">
        <f>IF(COUNT(J67)=0,"",VLOOKUP(J67,Pts!$A$2:$B$112,2,FALSE))</f>
      </c>
      <c r="T67" s="23">
        <f>IF(COUNT(K67)=0,"",VLOOKUP(K67,Pts!$A$2:$B$112,2,FALSE))</f>
      </c>
      <c r="U67" s="24"/>
      <c r="V67" s="23"/>
      <c r="W67" s="24"/>
      <c r="X67" s="25">
        <f t="shared" si="2"/>
        <v>2</v>
      </c>
      <c r="Y67" s="25">
        <f>IF(COUNT(O67:W67)=Pts!$D$1,SUM(O67:W67)-SMALL(O67:W67,1),SUM(O67:W67))</f>
        <v>2</v>
      </c>
    </row>
    <row r="68" spans="1:25" s="80" customFormat="1" ht="12.75" customHeight="1">
      <c r="A68" s="190"/>
      <c r="B68" s="194" t="s">
        <v>136</v>
      </c>
      <c r="C68" s="195" t="s">
        <v>676</v>
      </c>
      <c r="D68" s="196" t="s">
        <v>677</v>
      </c>
      <c r="E68" s="57" t="s">
        <v>428</v>
      </c>
      <c r="F68" s="19"/>
      <c r="G68" s="20"/>
      <c r="H68" s="21"/>
      <c r="I68" s="20"/>
      <c r="J68" s="21"/>
      <c r="K68" s="20">
        <v>24</v>
      </c>
      <c r="L68" s="339" t="s">
        <v>612</v>
      </c>
      <c r="M68" s="341" t="s">
        <v>612</v>
      </c>
      <c r="N68" s="343" t="s">
        <v>612</v>
      </c>
      <c r="O68" s="22">
        <f>IF(COUNT(F68)=0,"",VLOOKUP(F68,Pts!$A$2:$B$112,2,FALSE))</f>
      </c>
      <c r="P68" s="23">
        <f>IF(COUNT(G68)=0,"",VLOOKUP(G68,Pts!$A$2:$B$112,2,FALSE))</f>
      </c>
      <c r="Q68" s="24">
        <f>IF(COUNT(H68)=0,"",VLOOKUP(H68,Pts!$A$2:$B$112,2,FALSE))</f>
      </c>
      <c r="R68" s="23">
        <f>IF(COUNT(I68)=0,"",VLOOKUP(I68,Pts!$A$2:$B$112,2,FALSE))</f>
      </c>
      <c r="S68" s="24">
        <f>IF(COUNT(J68)=0,"",VLOOKUP(J68,Pts!$A$2:$B$112,2,FALSE))</f>
      </c>
      <c r="T68" s="23">
        <f>IF(COUNT(K68)=0,"",VLOOKUP(K68,Pts!$A$2:$B$112,2,FALSE))</f>
        <v>1</v>
      </c>
      <c r="U68" s="345"/>
      <c r="V68" s="345"/>
      <c r="W68" s="345"/>
      <c r="X68" s="25">
        <f t="shared" si="2"/>
        <v>1</v>
      </c>
      <c r="Y68" s="25">
        <f>IF(COUNT(O68:W68)=Pts!$D$1,SUM(O68:W68)-SMALL(O68:W68,1),SUM(O68:W68))</f>
        <v>1</v>
      </c>
    </row>
    <row r="69" spans="1:25" s="80" customFormat="1" ht="12.75" customHeight="1">
      <c r="A69" s="220"/>
      <c r="B69" s="269" t="s">
        <v>16</v>
      </c>
      <c r="C69" s="231" t="s">
        <v>600</v>
      </c>
      <c r="D69" s="232" t="s">
        <v>25</v>
      </c>
      <c r="E69" s="245" t="s">
        <v>22</v>
      </c>
      <c r="F69" s="19"/>
      <c r="G69" s="20"/>
      <c r="H69" s="21"/>
      <c r="I69" s="20"/>
      <c r="J69" s="21"/>
      <c r="K69" s="20">
        <v>29</v>
      </c>
      <c r="L69" s="21"/>
      <c r="M69" s="20"/>
      <c r="N69" s="101"/>
      <c r="O69" s="22">
        <f>IF(COUNT(F69)=0,"",VLOOKUP(F69,Pts!$A$2:$B$112,2,FALSE))</f>
      </c>
      <c r="P69" s="23">
        <f>IF(COUNT(G69)=0,"",VLOOKUP(G69,Pts!$A$2:$B$112,2,FALSE))</f>
      </c>
      <c r="Q69" s="24">
        <f>IF(COUNT(H69)=0,"",VLOOKUP(H69,Pts!$A$2:$B$112,2,FALSE))</f>
      </c>
      <c r="R69" s="23">
        <f>IF(COUNT(I69)=0,"",VLOOKUP(I69,Pts!$A$2:$B$112,2,FALSE))</f>
      </c>
      <c r="S69" s="24">
        <f>IF(COUNT(J69)=0,"",VLOOKUP(J69,Pts!$A$2:$B$112,2,FALSE))</f>
      </c>
      <c r="T69" s="23">
        <f>IF(COUNT(K69)=0,"",VLOOKUP(K69,Pts!$A$2:$B$112,2,FALSE))</f>
        <v>1</v>
      </c>
      <c r="U69" s="24">
        <f>IF(COUNT(L69)=0,"",VLOOKUP(L69,Pts!$A$2:$B$112,2,FALSE))</f>
      </c>
      <c r="V69" s="23">
        <f>IF(COUNT(M69)=0,"",VLOOKUP(M69,Pts!$A$2:$B$112,2,FALSE))</f>
      </c>
      <c r="W69" s="24">
        <f>IF(COUNT(N69)=0,"",VLOOKUP(N69,Pts!$A$2:$B$112,2,FALSE))</f>
      </c>
      <c r="X69" s="25">
        <f t="shared" si="2"/>
        <v>1</v>
      </c>
      <c r="Y69" s="25">
        <f>IF(COUNT(O69:W69)=Pts!$D$1,SUM(O69:W69)-SMALL(O69:W69,1),SUM(O69:W69))</f>
        <v>1</v>
      </c>
    </row>
    <row r="70" spans="1:25" s="80" customFormat="1" ht="12.75" customHeight="1">
      <c r="A70" s="220" t="s">
        <v>340</v>
      </c>
      <c r="B70" s="221"/>
      <c r="C70" s="235" t="s">
        <v>678</v>
      </c>
      <c r="D70" s="236" t="s">
        <v>421</v>
      </c>
      <c r="E70" s="224" t="s">
        <v>121</v>
      </c>
      <c r="F70" s="19"/>
      <c r="G70" s="20"/>
      <c r="H70" s="21"/>
      <c r="I70" s="20"/>
      <c r="J70" s="21"/>
      <c r="K70" s="20">
        <v>25</v>
      </c>
      <c r="L70" s="21"/>
      <c r="M70" s="20"/>
      <c r="N70" s="101"/>
      <c r="O70" s="22">
        <f>IF(COUNT(F70)=0,"",VLOOKUP(F70,Pts!$A$2:$B$112,2,FALSE))</f>
      </c>
      <c r="P70" s="23">
        <f>IF(COUNT(G70)=0,"",VLOOKUP(G70,Pts!$A$2:$B$112,2,FALSE))</f>
      </c>
      <c r="Q70" s="24">
        <f>IF(COUNT(H70)=0,"",VLOOKUP(H70,Pts!$A$2:$B$112,2,FALSE))</f>
      </c>
      <c r="R70" s="23">
        <f>IF(COUNT(I70)=0,"",VLOOKUP(I70,Pts!$A$2:$B$112,2,FALSE))</f>
      </c>
      <c r="S70" s="24">
        <f>IF(COUNT(J70)=0,"",VLOOKUP(J70,Pts!$A$2:$B$112,2,FALSE))</f>
      </c>
      <c r="T70" s="23">
        <f>IF(COUNT(K70)=0,"",VLOOKUP(K70,Pts!$A$2:$B$112,2,FALSE))</f>
        <v>1</v>
      </c>
      <c r="U70" s="24">
        <f>IF(COUNT(L70)=0,"",VLOOKUP(L70,Pts!$A$2:$B$112,2,FALSE))</f>
      </c>
      <c r="V70" s="23">
        <f>IF(COUNT(M70)=0,"",VLOOKUP(M70,Pts!$A$2:$B$112,2,FALSE))</f>
      </c>
      <c r="W70" s="24">
        <f>IF(COUNT(N70)=0,"",VLOOKUP(N70,Pts!$A$2:$B$112,2,FALSE))</f>
      </c>
      <c r="X70" s="25">
        <f t="shared" si="2"/>
        <v>1</v>
      </c>
      <c r="Y70" s="25">
        <f>IF(COUNT(O70:W70)=Pts!$D$1,SUM(O70:W70)-SMALL(O70:W70,1),SUM(O70:W70))</f>
        <v>1</v>
      </c>
    </row>
    <row r="71" spans="1:25" s="80" customFormat="1" ht="12.75" customHeight="1">
      <c r="A71" s="29"/>
      <c r="B71" s="194" t="s">
        <v>16</v>
      </c>
      <c r="C71" s="55" t="s">
        <v>165</v>
      </c>
      <c r="D71" s="56" t="s">
        <v>42</v>
      </c>
      <c r="E71" s="57" t="s">
        <v>166</v>
      </c>
      <c r="F71" s="19"/>
      <c r="G71" s="20"/>
      <c r="H71" s="21"/>
      <c r="I71" s="20"/>
      <c r="J71" s="21"/>
      <c r="K71" s="20">
        <v>36</v>
      </c>
      <c r="L71" s="21"/>
      <c r="M71" s="20"/>
      <c r="N71" s="101"/>
      <c r="O71" s="22">
        <f>IF(COUNT(F71)=0,"",VLOOKUP(F71,Pts!$A$2:$B$112,2,FALSE))</f>
      </c>
      <c r="P71" s="23">
        <f>IF(COUNT(G71)=0,"",VLOOKUP(G71,Pts!$A$2:$B$112,2,FALSE))</f>
      </c>
      <c r="Q71" s="24">
        <f>IF(COUNT(H71)=0,"",VLOOKUP(H71,Pts!$A$2:$B$112,2,FALSE))</f>
      </c>
      <c r="R71" s="23">
        <f>IF(COUNT(I71)=0,"",VLOOKUP(I71,Pts!$A$2:$B$112,2,FALSE))</f>
      </c>
      <c r="S71" s="24">
        <f>IF(COUNT(J71)=0,"",VLOOKUP(J71,Pts!$A$2:$B$112,2,FALSE))</f>
      </c>
      <c r="T71" s="23">
        <f>IF(COUNT(K71)=0,"",VLOOKUP(K71,Pts!$A$2:$B$112,2,FALSE))</f>
        <v>1</v>
      </c>
      <c r="U71" s="24">
        <f>IF(COUNT(L71)=0,"",VLOOKUP(L71,Pts!$A$2:$B$112,2,FALSE))</f>
      </c>
      <c r="V71" s="23">
        <f>IF(COUNT(M71)=0,"",VLOOKUP(M71,Pts!$A$2:$B$112,2,FALSE))</f>
      </c>
      <c r="W71" s="24">
        <f>IF(COUNT(N71)=0,"",VLOOKUP(N71,Pts!$A$2:$B$112,2,FALSE))</f>
      </c>
      <c r="X71" s="25">
        <f t="shared" si="2"/>
        <v>1</v>
      </c>
      <c r="Y71" s="25">
        <f>IF(COUNT(O71:W71)=Pts!$D$1,SUM(O71:W71)-SMALL(O71:W71,1),SUM(O71:W71))</f>
        <v>1</v>
      </c>
    </row>
    <row r="72" spans="1:25" s="80" customFormat="1" ht="12.75" customHeight="1">
      <c r="A72" s="220" t="s">
        <v>340</v>
      </c>
      <c r="B72" s="269"/>
      <c r="C72" s="231" t="s">
        <v>679</v>
      </c>
      <c r="D72" s="232" t="s">
        <v>128</v>
      </c>
      <c r="E72" s="233" t="s">
        <v>627</v>
      </c>
      <c r="F72" s="19"/>
      <c r="G72" s="20"/>
      <c r="H72" s="21"/>
      <c r="I72" s="20"/>
      <c r="J72" s="21"/>
      <c r="K72" s="20">
        <v>49</v>
      </c>
      <c r="L72" s="21"/>
      <c r="M72" s="20"/>
      <c r="N72" s="101"/>
      <c r="O72" s="22">
        <f>IF(COUNT(F72)=0,"",VLOOKUP(F72,Pts!$A$2:$B$112,2,FALSE))</f>
      </c>
      <c r="P72" s="23">
        <f>IF(COUNT(G72)=0,"",VLOOKUP(G72,Pts!$A$2:$B$112,2,FALSE))</f>
      </c>
      <c r="Q72" s="24">
        <f>IF(COUNT(H72)=0,"",VLOOKUP(H72,Pts!$A$2:$B$112,2,FALSE))</f>
      </c>
      <c r="R72" s="23">
        <f>IF(COUNT(I72)=0,"",VLOOKUP(I72,Pts!$A$2:$B$112,2,FALSE))</f>
      </c>
      <c r="S72" s="24">
        <f>IF(COUNT(J72)=0,"",VLOOKUP(J72,Pts!$A$2:$B$112,2,FALSE))</f>
      </c>
      <c r="T72" s="23">
        <f>IF(COUNT(K72)=0,"",VLOOKUP(K72,Pts!$A$2:$B$112,2,FALSE))</f>
        <v>1</v>
      </c>
      <c r="U72" s="24">
        <f>IF(COUNT(L72)=0,"",VLOOKUP(L72,Pts!$A$2:$B$112,2,FALSE))</f>
      </c>
      <c r="V72" s="23">
        <f>IF(COUNT(M72)=0,"",VLOOKUP(M72,Pts!$A$2:$B$112,2,FALSE))</f>
      </c>
      <c r="W72" s="24">
        <f>IF(COUNT(N72)=0,"",VLOOKUP(N72,Pts!$A$2:$B$112,2,FALSE))</f>
      </c>
      <c r="X72" s="25">
        <f t="shared" si="2"/>
        <v>1</v>
      </c>
      <c r="Y72" s="25">
        <f>IF(COUNT(O72:W72)=Pts!$D$1,SUM(O72:W72)-SMALL(O72:W72,1),SUM(O72:W72))</f>
        <v>1</v>
      </c>
    </row>
    <row r="73" spans="1:25" s="80" customFormat="1" ht="12.75" customHeight="1">
      <c r="A73" s="220"/>
      <c r="B73" s="234" t="s">
        <v>16</v>
      </c>
      <c r="C73" s="235" t="s">
        <v>651</v>
      </c>
      <c r="D73" s="236" t="s">
        <v>90</v>
      </c>
      <c r="E73" s="224" t="s">
        <v>26</v>
      </c>
      <c r="F73" s="19"/>
      <c r="G73" s="20">
        <v>29</v>
      </c>
      <c r="H73" s="21"/>
      <c r="I73" s="20"/>
      <c r="J73" s="21"/>
      <c r="K73" s="20">
        <v>50</v>
      </c>
      <c r="L73" s="21"/>
      <c r="M73" s="20"/>
      <c r="N73" s="101"/>
      <c r="O73" s="22">
        <f>IF(COUNT(F73)=0,"",VLOOKUP(F73,Pts!$A$2:$B$112,2,FALSE))</f>
      </c>
      <c r="P73" s="23">
        <f>IF(COUNT(G73)=0,"",VLOOKUP(G73,Pts!$A$2:$B$112,2,FALSE))</f>
        <v>1</v>
      </c>
      <c r="Q73" s="24">
        <f>IF(COUNT(H73)=0,"",VLOOKUP(H73,Pts!$A$2:$B$112,2,FALSE))</f>
      </c>
      <c r="R73" s="23">
        <f>IF(COUNT(I73)=0,"",VLOOKUP(I73,Pts!$A$2:$B$112,2,FALSE))</f>
      </c>
      <c r="S73" s="24">
        <f>IF(COUNT(J73)=0,"",VLOOKUP(J73,Pts!$A$2:$B$112,2,FALSE))</f>
      </c>
      <c r="T73" s="23"/>
      <c r="U73" s="24"/>
      <c r="V73" s="23"/>
      <c r="W73" s="24"/>
      <c r="X73" s="25">
        <f t="shared" si="2"/>
        <v>1</v>
      </c>
      <c r="Y73" s="25">
        <f>IF(COUNT(O73:W73)=Pts!$D$1,SUM(O73:W73)-SMALL(O73:W73,1),SUM(O73:W73))</f>
        <v>1</v>
      </c>
    </row>
    <row r="74" spans="1:25" s="80" customFormat="1" ht="12.75" customHeight="1">
      <c r="A74" s="246"/>
      <c r="B74" s="242" t="s">
        <v>136</v>
      </c>
      <c r="C74" s="243" t="s">
        <v>119</v>
      </c>
      <c r="D74" s="244" t="s">
        <v>120</v>
      </c>
      <c r="E74" s="245" t="s">
        <v>22</v>
      </c>
      <c r="F74" s="19"/>
      <c r="G74" s="20"/>
      <c r="H74" s="21"/>
      <c r="I74" s="20"/>
      <c r="J74" s="21"/>
      <c r="K74" s="20">
        <v>45</v>
      </c>
      <c r="L74" s="21"/>
      <c r="M74" s="20"/>
      <c r="N74" s="101"/>
      <c r="O74" s="22">
        <f>IF(COUNT(F74)=0,"",VLOOKUP(F74,Pts!$A$2:$B$112,2,FALSE))</f>
      </c>
      <c r="P74" s="23">
        <f>IF(COUNT(G74)=0,"",VLOOKUP(G74,Pts!$A$2:$B$112,2,FALSE))</f>
      </c>
      <c r="Q74" s="24">
        <f>IF(COUNT(H74)=0,"",VLOOKUP(H74,Pts!$A$2:$B$112,2,FALSE))</f>
      </c>
      <c r="R74" s="23">
        <f>IF(COUNT(I74)=0,"",VLOOKUP(I74,Pts!$A$2:$B$112,2,FALSE))</f>
      </c>
      <c r="S74" s="24">
        <f>IF(COUNT(J74)=0,"",VLOOKUP(J74,Pts!$A$2:$B$112,2,FALSE))</f>
      </c>
      <c r="T74" s="23">
        <f>IF(COUNT(K74)=0,"",VLOOKUP(K74,Pts!$A$2:$B$112,2,FALSE))</f>
        <v>1</v>
      </c>
      <c r="U74" s="24">
        <f>IF(COUNT(L74)=0,"",VLOOKUP(L74,Pts!$A$2:$B$112,2,FALSE))</f>
      </c>
      <c r="V74" s="23">
        <f>IF(COUNT(M74)=0,"",VLOOKUP(M74,Pts!$A$2:$B$112,2,FALSE))</f>
      </c>
      <c r="W74" s="24">
        <f>IF(COUNT(N74)=0,"",VLOOKUP(N74,Pts!$A$2:$B$112,2,FALSE))</f>
      </c>
      <c r="X74" s="25">
        <f t="shared" si="2"/>
        <v>1</v>
      </c>
      <c r="Y74" s="25">
        <f>IF(COUNT(O74:W74)=Pts!$D$1,SUM(O74:W74)-SMALL(O74:W74,1),SUM(O74:W74))</f>
        <v>1</v>
      </c>
    </row>
    <row r="75" spans="1:25" s="80" customFormat="1" ht="12.75" customHeight="1">
      <c r="A75" s="220" t="s">
        <v>337</v>
      </c>
      <c r="B75" s="221"/>
      <c r="C75" s="235" t="s">
        <v>631</v>
      </c>
      <c r="D75" s="236" t="s">
        <v>27</v>
      </c>
      <c r="E75" s="224" t="s">
        <v>632</v>
      </c>
      <c r="F75" s="19">
        <v>29</v>
      </c>
      <c r="G75" s="20"/>
      <c r="H75" s="21"/>
      <c r="I75" s="20"/>
      <c r="J75" s="21"/>
      <c r="K75" s="20"/>
      <c r="L75" s="21"/>
      <c r="M75" s="20"/>
      <c r="N75" s="101"/>
      <c r="O75" s="22">
        <f>IF(COUNT(F75)=0,"",VLOOKUP(F75,Pts!$A$2:$B$112,2,FALSE))</f>
        <v>1</v>
      </c>
      <c r="P75" s="23">
        <f>IF(COUNT(G75)=0,"",VLOOKUP(G75,Pts!$A$2:$B$112,2,FALSE))</f>
      </c>
      <c r="Q75" s="24">
        <f>IF(COUNT(H75)=0,"",VLOOKUP(H75,Pts!$A$2:$B$112,2,FALSE))</f>
      </c>
      <c r="R75" s="23">
        <f>IF(COUNT(I75)=0,"",VLOOKUP(I75,Pts!$A$2:$B$112,2,FALSE))</f>
      </c>
      <c r="S75" s="24">
        <f>IF(COUNT(J75)=0,"",VLOOKUP(J75,Pts!$A$2:$B$112,2,FALSE))</f>
      </c>
      <c r="T75" s="23">
        <f>IF(COUNT(K75)=0,"",VLOOKUP(K75,Pts!$A$2:$B$112,2,FALSE))</f>
      </c>
      <c r="U75" s="24"/>
      <c r="V75" s="23"/>
      <c r="W75" s="24"/>
      <c r="X75" s="25">
        <f t="shared" si="2"/>
        <v>1</v>
      </c>
      <c r="Y75" s="25">
        <f>IF(COUNT(O75:W75)=Pts!$D$1,SUM(O75:W75)-SMALL(O75:W75,1),SUM(O75:W75))</f>
        <v>1</v>
      </c>
    </row>
    <row r="76" spans="1:25" s="80" customFormat="1" ht="12.75" customHeight="1">
      <c r="A76" s="29" t="s">
        <v>340</v>
      </c>
      <c r="B76" s="142" t="s">
        <v>50</v>
      </c>
      <c r="C76" s="321" t="s">
        <v>662</v>
      </c>
      <c r="D76" s="324" t="s">
        <v>13</v>
      </c>
      <c r="E76" s="57" t="s">
        <v>99</v>
      </c>
      <c r="F76" s="19"/>
      <c r="G76" s="20"/>
      <c r="H76" s="21"/>
      <c r="I76" s="20">
        <v>35</v>
      </c>
      <c r="J76" s="21"/>
      <c r="K76" s="20"/>
      <c r="L76" s="21"/>
      <c r="M76" s="20"/>
      <c r="N76" s="101"/>
      <c r="O76" s="22">
        <f>IF(COUNT(F76)=0,"",VLOOKUP(F76,Pts!$A$2:$B$112,2,FALSE))</f>
      </c>
      <c r="P76" s="23">
        <f>IF(COUNT(G76)=0,"",VLOOKUP(G76,Pts!$A$2:$B$112,2,FALSE))</f>
      </c>
      <c r="Q76" s="24">
        <f>IF(COUNT(H76)=0,"",VLOOKUP(H76,Pts!$A$2:$B$112,2,FALSE))</f>
      </c>
      <c r="R76" s="23">
        <f>IF(COUNT(I76)=0,"",VLOOKUP(I76,Pts!$A$2:$B$112,2,FALSE))</f>
        <v>1</v>
      </c>
      <c r="S76" s="24">
        <f>IF(COUNT(J76)=0,"",VLOOKUP(J76,Pts!$A$2:$B$112,2,FALSE))</f>
      </c>
      <c r="T76" s="23">
        <f>IF(COUNT(K76)=0,"",VLOOKUP(K76,Pts!$A$2:$B$112,2,FALSE))</f>
      </c>
      <c r="U76" s="24">
        <f>IF(COUNT(L76)=0,"",VLOOKUP(L76,Pts!$A$2:$B$112,2,FALSE))</f>
      </c>
      <c r="V76" s="23">
        <f>IF(COUNT(M76)=0,"",VLOOKUP(M76,Pts!$A$2:$B$112,2,FALSE))</f>
      </c>
      <c r="W76" s="24">
        <f>IF(COUNT(N76)=0,"",VLOOKUP(N76,Pts!$A$2:$B$112,2,FALSE))</f>
      </c>
      <c r="X76" s="25">
        <f t="shared" si="2"/>
        <v>1</v>
      </c>
      <c r="Y76" s="25">
        <f>IF(COUNT(O76:W76)=Pts!$D$1,SUM(O76:W76)-SMALL(O76:W76,1),SUM(O76:W76))</f>
        <v>1</v>
      </c>
    </row>
    <row r="77" spans="1:25" s="80" customFormat="1" ht="12.75" customHeight="1">
      <c r="A77" s="241" t="s">
        <v>337</v>
      </c>
      <c r="B77" s="249"/>
      <c r="C77" s="270" t="s">
        <v>611</v>
      </c>
      <c r="D77" s="271" t="s">
        <v>45</v>
      </c>
      <c r="E77" s="224" t="s">
        <v>26</v>
      </c>
      <c r="F77" s="19"/>
      <c r="G77" s="20"/>
      <c r="H77" s="21"/>
      <c r="I77" s="20">
        <v>42</v>
      </c>
      <c r="J77" s="21"/>
      <c r="K77" s="20"/>
      <c r="L77" s="21"/>
      <c r="M77" s="20"/>
      <c r="N77" s="101"/>
      <c r="O77" s="22">
        <f>IF(COUNT(F77)=0,"",VLOOKUP(F77,Pts!$A$2:$B$112,2,FALSE))</f>
      </c>
      <c r="P77" s="23">
        <f>IF(COUNT(G77)=0,"",VLOOKUP(G77,Pts!$A$2:$B$112,2,FALSE))</f>
      </c>
      <c r="Q77" s="24">
        <f>IF(COUNT(H77)=0,"",VLOOKUP(H77,Pts!$A$2:$B$112,2,FALSE))</f>
      </c>
      <c r="R77" s="23">
        <f>IF(COUNT(I77)=0,"",VLOOKUP(I77,Pts!$A$2:$B$112,2,FALSE))</f>
        <v>1</v>
      </c>
      <c r="S77" s="24">
        <f>IF(COUNT(J77)=0,"",VLOOKUP(J77,Pts!$A$2:$B$112,2,FALSE))</f>
      </c>
      <c r="T77" s="23">
        <f>IF(COUNT(K77)=0,"",VLOOKUP(K77,Pts!$A$2:$B$112,2,FALSE))</f>
      </c>
      <c r="U77" s="24">
        <f>IF(COUNT(L77)=0,"",VLOOKUP(L77,Pts!$A$2:$B$112,2,FALSE))</f>
      </c>
      <c r="V77" s="23">
        <f>IF(COUNT(M77)=0,"",VLOOKUP(M77,Pts!$A$2:$B$112,2,FALSE))</f>
      </c>
      <c r="W77" s="24">
        <f>IF(COUNT(N77)=0,"",VLOOKUP(N77,Pts!$A$2:$B$112,2,FALSE))</f>
      </c>
      <c r="X77" s="25">
        <f t="shared" si="2"/>
        <v>1</v>
      </c>
      <c r="Y77" s="25">
        <f>IF(COUNT(O77:W77)=Pts!$D$1,SUM(O77:W77)-SMALL(O77:W77,1),SUM(O77:W77))</f>
        <v>1</v>
      </c>
    </row>
    <row r="78" spans="1:25" s="80" customFormat="1" ht="12.75" customHeight="1">
      <c r="A78" s="190" t="s">
        <v>337</v>
      </c>
      <c r="B78" s="194"/>
      <c r="C78" s="195" t="s">
        <v>568</v>
      </c>
      <c r="D78" s="196" t="s">
        <v>114</v>
      </c>
      <c r="E78" s="57" t="s">
        <v>99</v>
      </c>
      <c r="F78" s="19"/>
      <c r="G78" s="20"/>
      <c r="H78" s="21"/>
      <c r="I78" s="20">
        <v>44</v>
      </c>
      <c r="J78" s="21"/>
      <c r="K78" s="20"/>
      <c r="L78" s="339" t="s">
        <v>612</v>
      </c>
      <c r="M78" s="341" t="s">
        <v>612</v>
      </c>
      <c r="N78" s="343" t="s">
        <v>612</v>
      </c>
      <c r="O78" s="22">
        <f>IF(COUNT(F78)=0,"",VLOOKUP(F78,Pts!$A$2:$B$112,2,FALSE))</f>
      </c>
      <c r="P78" s="23">
        <f>IF(COUNT(G78)=0,"",VLOOKUP(G78,Pts!$A$2:$B$112,2,FALSE))</f>
      </c>
      <c r="Q78" s="24">
        <f>IF(COUNT(H78)=0,"",VLOOKUP(H78,Pts!$A$2:$B$112,2,FALSE))</f>
      </c>
      <c r="R78" s="23">
        <f>IF(COUNT(I78)=0,"",VLOOKUP(I78,Pts!$A$2:$B$112,2,FALSE))</f>
        <v>1</v>
      </c>
      <c r="S78" s="24">
        <f>IF(COUNT(J78)=0,"",VLOOKUP(J78,Pts!$A$2:$B$112,2,FALSE))</f>
      </c>
      <c r="T78" s="23">
        <f>IF(COUNT(K78)=0,"",VLOOKUP(K78,Pts!$A$2:$B$112,2,FALSE))</f>
      </c>
      <c r="U78" s="345"/>
      <c r="V78" s="345"/>
      <c r="W78" s="345"/>
      <c r="X78" s="25">
        <f t="shared" si="2"/>
        <v>1</v>
      </c>
      <c r="Y78" s="25">
        <f>IF(COUNT(O78:W78)=Pts!$D$1,SUM(O78:W78)-SMALL(O78:W78,1),SUM(O78:W78))</f>
        <v>1</v>
      </c>
    </row>
    <row r="79" spans="1:25" s="80" customFormat="1" ht="12.75" customHeight="1">
      <c r="A79" s="225"/>
      <c r="B79" s="234" t="s">
        <v>136</v>
      </c>
      <c r="C79" s="222" t="s">
        <v>444</v>
      </c>
      <c r="D79" s="223" t="s">
        <v>445</v>
      </c>
      <c r="E79" s="224" t="s">
        <v>463</v>
      </c>
      <c r="F79" s="19"/>
      <c r="G79" s="20"/>
      <c r="H79" s="21"/>
      <c r="I79" s="20">
        <v>28</v>
      </c>
      <c r="J79" s="21"/>
      <c r="K79" s="20"/>
      <c r="L79" s="21"/>
      <c r="M79" s="20"/>
      <c r="N79" s="101"/>
      <c r="O79" s="22">
        <f>IF(COUNT(F79)=0,"",VLOOKUP(F79,Pts!$A$2:$B$112,2,FALSE))</f>
      </c>
      <c r="P79" s="23">
        <f>IF(COUNT(G79)=0,"",VLOOKUP(G79,Pts!$A$2:$B$112,2,FALSE))</f>
      </c>
      <c r="Q79" s="24">
        <f>IF(COUNT(H79)=0,"",VLOOKUP(H79,Pts!$A$2:$B$112,2,FALSE))</f>
      </c>
      <c r="R79" s="23">
        <f>IF(COUNT(I79)=0,"",VLOOKUP(I79,Pts!$A$2:$B$112,2,FALSE))</f>
        <v>1</v>
      </c>
      <c r="S79" s="24">
        <f>IF(COUNT(J79)=0,"",VLOOKUP(J79,Pts!$A$2:$B$112,2,FALSE))</f>
      </c>
      <c r="T79" s="23">
        <f>IF(COUNT(K79)=0,"",VLOOKUP(K79,Pts!$A$2:$B$112,2,FALSE))</f>
      </c>
      <c r="U79" s="24">
        <f>IF(COUNT(L79)=0,"",VLOOKUP(L79,Pts!$A$2:$B$112,2,FALSE))</f>
      </c>
      <c r="V79" s="23">
        <f>IF(COUNT(M79)=0,"",VLOOKUP(M79,Pts!$A$2:$B$112,2,FALSE))</f>
      </c>
      <c r="W79" s="24">
        <f>IF(COUNT(N79)=0,"",VLOOKUP(N79,Pts!$A$2:$B$112,2,FALSE))</f>
      </c>
      <c r="X79" s="25">
        <f t="shared" si="2"/>
        <v>1</v>
      </c>
      <c r="Y79" s="25">
        <f>IF(COUNT(O79:W79)=Pts!$D$1,SUM(O79:W79)-SMALL(O79:W79,1),SUM(O79:W79))</f>
        <v>1</v>
      </c>
    </row>
    <row r="80" spans="1:25" s="80" customFormat="1" ht="12.75" customHeight="1">
      <c r="A80" s="241" t="s">
        <v>337</v>
      </c>
      <c r="B80" s="234"/>
      <c r="C80" s="235" t="s">
        <v>608</v>
      </c>
      <c r="D80" s="236" t="s">
        <v>102</v>
      </c>
      <c r="E80" s="224" t="s">
        <v>99</v>
      </c>
      <c r="F80" s="19"/>
      <c r="G80" s="20"/>
      <c r="H80" s="21"/>
      <c r="I80" s="20">
        <v>48</v>
      </c>
      <c r="J80" s="21"/>
      <c r="K80" s="20"/>
      <c r="L80" s="21"/>
      <c r="M80" s="20"/>
      <c r="N80" s="101"/>
      <c r="O80" s="22">
        <f>IF(COUNT(F80)=0,"",VLOOKUP(F80,Pts!$A$2:$B$112,2,FALSE))</f>
      </c>
      <c r="P80" s="23">
        <f>IF(COUNT(G80)=0,"",VLOOKUP(G80,Pts!$A$2:$B$112,2,FALSE))</f>
      </c>
      <c r="Q80" s="24">
        <f>IF(COUNT(H80)=0,"",VLOOKUP(H80,Pts!$A$2:$B$112,2,FALSE))</f>
      </c>
      <c r="R80" s="23">
        <f>IF(COUNT(I80)=0,"",VLOOKUP(I80,Pts!$A$2:$B$112,2,FALSE))</f>
        <v>1</v>
      </c>
      <c r="S80" s="24">
        <f>IF(COUNT(J80)=0,"",VLOOKUP(J80,Pts!$A$2:$B$112,2,FALSE))</f>
      </c>
      <c r="T80" s="23">
        <f>IF(COUNT(K80)=0,"",VLOOKUP(K80,Pts!$A$2:$B$112,2,FALSE))</f>
      </c>
      <c r="U80" s="24">
        <f>IF(COUNT(L80)=0,"",VLOOKUP(L80,Pts!$A$2:$B$112,2,FALSE))</f>
      </c>
      <c r="V80" s="23">
        <f>IF(COUNT(M80)=0,"",VLOOKUP(M80,Pts!$A$2:$B$112,2,FALSE))</f>
      </c>
      <c r="W80" s="24">
        <f>IF(COUNT(N80)=0,"",VLOOKUP(N80,Pts!$A$2:$B$112,2,FALSE))</f>
      </c>
      <c r="X80" s="25">
        <f t="shared" si="2"/>
        <v>1</v>
      </c>
      <c r="Y80" s="25">
        <f>IF(COUNT(O80:W80)=Pts!$D$1,SUM(O80:W80)-SMALL(O80:W80,1),SUM(O80:W80))</f>
        <v>1</v>
      </c>
    </row>
    <row r="81" spans="1:25" s="80" customFormat="1" ht="12.75" customHeight="1">
      <c r="A81" s="241" t="s">
        <v>337</v>
      </c>
      <c r="B81" s="221"/>
      <c r="C81" s="235" t="s">
        <v>665</v>
      </c>
      <c r="D81" s="236" t="s">
        <v>25</v>
      </c>
      <c r="E81" s="372" t="s">
        <v>22</v>
      </c>
      <c r="F81" s="19"/>
      <c r="G81" s="20"/>
      <c r="H81" s="21"/>
      <c r="I81" s="20">
        <v>51</v>
      </c>
      <c r="J81" s="21"/>
      <c r="K81" s="20"/>
      <c r="L81" s="21"/>
      <c r="M81" s="20"/>
      <c r="N81" s="101"/>
      <c r="O81" s="22">
        <f>IF(COUNT(F81)=0,"",VLOOKUP(F81,Pts!$A$2:$B$112,2,FALSE))</f>
      </c>
      <c r="P81" s="23">
        <f>IF(COUNT(G81)=0,"",VLOOKUP(G81,Pts!$A$2:$B$112,2,FALSE))</f>
      </c>
      <c r="Q81" s="24">
        <f>IF(COUNT(H81)=0,"",VLOOKUP(H81,Pts!$A$2:$B$112,2,FALSE))</f>
      </c>
      <c r="R81" s="23">
        <f>IF(COUNT(I81)=0,"",VLOOKUP(I81,Pts!$A$2:$B$112,2,FALSE))</f>
        <v>1</v>
      </c>
      <c r="S81" s="24">
        <f>IF(COUNT(J81)=0,"",VLOOKUP(J81,Pts!$A$2:$B$112,2,FALSE))</f>
      </c>
      <c r="T81" s="23">
        <f>IF(COUNT(K81)=0,"",VLOOKUP(K81,Pts!$A$2:$B$112,2,FALSE))</f>
      </c>
      <c r="U81" s="24"/>
      <c r="V81" s="23"/>
      <c r="W81" s="24"/>
      <c r="X81" s="25">
        <f t="shared" si="2"/>
        <v>1</v>
      </c>
      <c r="Y81" s="25">
        <f>IF(COUNT(O81:W81)=Pts!$D$1,SUM(O81:W81)-SMALL(O81:W81,1),SUM(O81:W81))</f>
        <v>1</v>
      </c>
    </row>
    <row r="82" spans="1:25" s="80" customFormat="1" ht="12.75" customHeight="1">
      <c r="A82" s="29" t="s">
        <v>340</v>
      </c>
      <c r="B82" s="74"/>
      <c r="C82" s="75" t="s">
        <v>663</v>
      </c>
      <c r="D82" s="76" t="s">
        <v>175</v>
      </c>
      <c r="E82" s="46" t="s">
        <v>99</v>
      </c>
      <c r="F82" s="19"/>
      <c r="G82" s="20"/>
      <c r="H82" s="21"/>
      <c r="I82" s="20">
        <v>40</v>
      </c>
      <c r="J82" s="21"/>
      <c r="K82" s="20"/>
      <c r="L82" s="21"/>
      <c r="M82" s="20"/>
      <c r="N82" s="101"/>
      <c r="O82" s="22">
        <f>IF(COUNT(F82)=0,"",VLOOKUP(F82,Pts!$A$2:$B$112,2,FALSE))</f>
      </c>
      <c r="P82" s="23">
        <f>IF(COUNT(G82)=0,"",VLOOKUP(G82,Pts!$A$2:$B$112,2,FALSE))</f>
      </c>
      <c r="Q82" s="24">
        <f>IF(COUNT(H82)=0,"",VLOOKUP(H82,Pts!$A$2:$B$112,2,FALSE))</f>
      </c>
      <c r="R82" s="23">
        <f>IF(COUNT(I82)=0,"",VLOOKUP(I82,Pts!$A$2:$B$112,2,FALSE))</f>
        <v>1</v>
      </c>
      <c r="S82" s="24">
        <f>IF(COUNT(J82)=0,"",VLOOKUP(J82,Pts!$A$2:$B$112,2,FALSE))</f>
      </c>
      <c r="T82" s="23">
        <f>IF(COUNT(K82)=0,"",VLOOKUP(K82,Pts!$A$2:$B$112,2,FALSE))</f>
      </c>
      <c r="U82" s="24">
        <f>IF(COUNT(L82)=0,"",VLOOKUP(L82,Pts!$A$2:$B$112,2,FALSE))</f>
      </c>
      <c r="V82" s="23">
        <f>IF(COUNT(M82)=0,"",VLOOKUP(M82,Pts!$A$2:$B$112,2,FALSE))</f>
      </c>
      <c r="W82" s="24">
        <f>IF(COUNT(N82)=0,"",VLOOKUP(N82,Pts!$A$2:$B$112,2,FALSE))</f>
      </c>
      <c r="X82" s="25">
        <f t="shared" si="2"/>
        <v>1</v>
      </c>
      <c r="Y82" s="25">
        <f>IF(COUNT(O82:W82)=Pts!$D$1,SUM(O82:W82)-SMALL(O82:W82,1),SUM(O82:W82))</f>
        <v>1</v>
      </c>
    </row>
    <row r="83" spans="1:25" s="80" customFormat="1" ht="12.75" customHeight="1">
      <c r="A83" s="241" t="s">
        <v>340</v>
      </c>
      <c r="B83" s="242"/>
      <c r="C83" s="261" t="s">
        <v>597</v>
      </c>
      <c r="D83" s="262" t="s">
        <v>32</v>
      </c>
      <c r="E83" s="224" t="s">
        <v>26</v>
      </c>
      <c r="F83" s="19"/>
      <c r="G83" s="20"/>
      <c r="H83" s="21"/>
      <c r="I83" s="20">
        <v>55</v>
      </c>
      <c r="J83" s="21"/>
      <c r="K83" s="20"/>
      <c r="L83" s="21"/>
      <c r="M83" s="20"/>
      <c r="N83" s="101"/>
      <c r="O83" s="22">
        <f>IF(COUNT(F83)=0,"",VLOOKUP(F83,Pts!$A$2:$B$112,2,FALSE))</f>
      </c>
      <c r="P83" s="23">
        <f>IF(COUNT(G83)=0,"",VLOOKUP(G83,Pts!$A$2:$B$112,2,FALSE))</f>
      </c>
      <c r="Q83" s="24">
        <f>IF(COUNT(H83)=0,"",VLOOKUP(H83,Pts!$A$2:$B$112,2,FALSE))</f>
      </c>
      <c r="R83" s="23">
        <f>IF(COUNT(I83)=0,"",VLOOKUP(I83,Pts!$A$2:$B$112,2,FALSE))</f>
        <v>1</v>
      </c>
      <c r="S83" s="24">
        <f>IF(COUNT(J83)=0,"",VLOOKUP(J83,Pts!$A$2:$B$112,2,FALSE))</f>
      </c>
      <c r="T83" s="23">
        <f>IF(COUNT(K83)=0,"",VLOOKUP(K83,Pts!$A$2:$B$112,2,FALSE))</f>
      </c>
      <c r="U83" s="24">
        <f>IF(COUNT(L83)=0,"",VLOOKUP(L83,Pts!$A$2:$B$112,2,FALSE))</f>
      </c>
      <c r="V83" s="23">
        <f>IF(COUNT(M83)=0,"",VLOOKUP(M83,Pts!$A$2:$B$112,2,FALSE))</f>
      </c>
      <c r="W83" s="24">
        <f>IF(COUNT(N83)=0,"",VLOOKUP(N83,Pts!$A$2:$B$112,2,FALSE))</f>
      </c>
      <c r="X83" s="25">
        <f t="shared" si="2"/>
        <v>1</v>
      </c>
      <c r="Y83" s="25">
        <f>IF(COUNT(O83:W83)=Pts!$D$1,SUM(O83:W83)-SMALL(O83:W83,1),SUM(O83:W83))</f>
        <v>1</v>
      </c>
    </row>
    <row r="84" spans="1:25" s="80" customFormat="1" ht="12.75" customHeight="1">
      <c r="A84" s="241" t="s">
        <v>341</v>
      </c>
      <c r="B84" s="237"/>
      <c r="C84" s="264" t="s">
        <v>668</v>
      </c>
      <c r="D84" s="265" t="s">
        <v>244</v>
      </c>
      <c r="E84" s="224" t="s">
        <v>41</v>
      </c>
      <c r="F84" s="19"/>
      <c r="G84" s="20"/>
      <c r="H84" s="21"/>
      <c r="I84" s="20">
        <v>59</v>
      </c>
      <c r="J84" s="21"/>
      <c r="K84" s="20"/>
      <c r="L84" s="21"/>
      <c r="M84" s="20"/>
      <c r="N84" s="101"/>
      <c r="O84" s="22">
        <f>IF(COUNT(F84)=0,"",VLOOKUP(F84,Pts!$A$2:$B$112,2,FALSE))</f>
      </c>
      <c r="P84" s="23">
        <f>IF(COUNT(G84)=0,"",VLOOKUP(G84,Pts!$A$2:$B$112,2,FALSE))</f>
      </c>
      <c r="Q84" s="24">
        <f>IF(COUNT(H84)=0,"",VLOOKUP(H84,Pts!$A$2:$B$112,2,FALSE))</f>
      </c>
      <c r="R84" s="23">
        <f>IF(COUNT(I84)=0,"",VLOOKUP(I84,Pts!$A$2:$B$112,2,FALSE))</f>
        <v>1</v>
      </c>
      <c r="S84" s="24">
        <f>IF(COUNT(J84)=0,"",VLOOKUP(J84,Pts!$A$2:$B$112,2,FALSE))</f>
      </c>
      <c r="T84" s="23">
        <f>IF(COUNT(K84)=0,"",VLOOKUP(K84,Pts!$A$2:$B$112,2,FALSE))</f>
      </c>
      <c r="U84" s="24">
        <f>IF(COUNT(L84)=0,"",VLOOKUP(L84,Pts!$A$2:$B$112,2,FALSE))</f>
      </c>
      <c r="V84" s="23">
        <f>IF(COUNT(M84)=0,"",VLOOKUP(M84,Pts!$A$2:$B$112,2,FALSE))</f>
      </c>
      <c r="W84" s="24">
        <f>IF(COUNT(N84)=0,"",VLOOKUP(N84,Pts!$A$2:$B$112,2,FALSE))</f>
      </c>
      <c r="X84" s="25">
        <f t="shared" si="2"/>
        <v>1</v>
      </c>
      <c r="Y84" s="25">
        <f>IF(COUNT(O84:W84)=Pts!$D$1,SUM(O84:W84)-SMALL(O84:W84,1),SUM(O84:W84))</f>
        <v>1</v>
      </c>
    </row>
    <row r="85" spans="1:25" s="80" customFormat="1" ht="12.75" customHeight="1">
      <c r="A85" s="29"/>
      <c r="B85" s="194" t="s">
        <v>16</v>
      </c>
      <c r="C85" s="195" t="s">
        <v>664</v>
      </c>
      <c r="D85" s="196" t="s">
        <v>20</v>
      </c>
      <c r="E85" s="57" t="s">
        <v>53</v>
      </c>
      <c r="F85" s="19"/>
      <c r="G85" s="20"/>
      <c r="H85" s="21"/>
      <c r="I85" s="20">
        <v>50</v>
      </c>
      <c r="J85" s="21"/>
      <c r="K85" s="20"/>
      <c r="L85" s="21"/>
      <c r="M85" s="20"/>
      <c r="N85" s="101"/>
      <c r="O85" s="22">
        <f>IF(COUNT(F85)=0,"",VLOOKUP(F85,Pts!$A$2:$B$112,2,FALSE))</f>
      </c>
      <c r="P85" s="23">
        <f>IF(COUNT(G85)=0,"",VLOOKUP(G85,Pts!$A$2:$B$112,2,FALSE))</f>
      </c>
      <c r="Q85" s="24">
        <f>IF(COUNT(H85)=0,"",VLOOKUP(H85,Pts!$A$2:$B$112,2,FALSE))</f>
      </c>
      <c r="R85" s="23">
        <f>IF(COUNT(I85)=0,"",VLOOKUP(I85,Pts!$A$2:$B$112,2,FALSE))</f>
        <v>1</v>
      </c>
      <c r="S85" s="24">
        <f>IF(COUNT(J85)=0,"",VLOOKUP(J85,Pts!$A$2:$B$112,2,FALSE))</f>
      </c>
      <c r="T85" s="23">
        <f>IF(COUNT(K85)=0,"",VLOOKUP(K85,Pts!$A$2:$B$112,2,FALSE))</f>
      </c>
      <c r="U85" s="24">
        <f>IF(COUNT(L85)=0,"",VLOOKUP(L85,Pts!$A$2:$B$112,2,FALSE))</f>
      </c>
      <c r="V85" s="23">
        <f>IF(COUNT(M85)=0,"",VLOOKUP(M85,Pts!$A$2:$B$112,2,FALSE))</f>
      </c>
      <c r="W85" s="24">
        <f>IF(COUNT(N85)=0,"",VLOOKUP(N85,Pts!$A$2:$B$112,2,FALSE))</f>
      </c>
      <c r="X85" s="25">
        <f t="shared" si="2"/>
        <v>1</v>
      </c>
      <c r="Y85" s="25">
        <f>IF(COUNT(O85:W85)=Pts!$D$1,SUM(O85:W85)-SMALL(O85:W85,1),SUM(O85:W85))</f>
        <v>1</v>
      </c>
    </row>
    <row r="86" spans="1:25" s="80" customFormat="1" ht="12.75" customHeight="1">
      <c r="A86" s="220" t="s">
        <v>341</v>
      </c>
      <c r="B86" s="221"/>
      <c r="C86" s="235" t="s">
        <v>653</v>
      </c>
      <c r="D86" s="236" t="s">
        <v>107</v>
      </c>
      <c r="E86" s="224" t="s">
        <v>654</v>
      </c>
      <c r="F86" s="19"/>
      <c r="G86" s="20"/>
      <c r="H86" s="21">
        <v>36</v>
      </c>
      <c r="I86" s="20"/>
      <c r="J86" s="21"/>
      <c r="K86" s="20"/>
      <c r="L86" s="21"/>
      <c r="M86" s="20"/>
      <c r="N86" s="101"/>
      <c r="O86" s="22">
        <f>IF(COUNT(F86)=0,"",VLOOKUP(F86,Pts!$A$2:$B$112,2,FALSE))</f>
      </c>
      <c r="P86" s="23">
        <f>IF(COUNT(G86)=0,"",VLOOKUP(G86,Pts!$A$2:$B$112,2,FALSE))</f>
      </c>
      <c r="Q86" s="24">
        <f>IF(COUNT(H86)=0,"",VLOOKUP(H86,Pts!$A$2:$B$112,2,FALSE))</f>
        <v>1</v>
      </c>
      <c r="R86" s="23">
        <f>IF(COUNT(I86)=0,"",VLOOKUP(I86,Pts!$A$2:$B$112,2,FALSE))</f>
      </c>
      <c r="S86" s="24">
        <f>IF(COUNT(J86)=0,"",VLOOKUP(J86,Pts!$A$2:$B$112,2,FALSE))</f>
      </c>
      <c r="T86" s="23">
        <f>IF(COUNT(K86)=0,"",VLOOKUP(K86,Pts!$A$2:$B$112,2,FALSE))</f>
      </c>
      <c r="U86" s="24">
        <f>IF(COUNT(L86)=0,"",VLOOKUP(L86,Pts!$A$2:$B$112,2,FALSE))</f>
      </c>
      <c r="V86" s="23">
        <f>IF(COUNT(M86)=0,"",VLOOKUP(M86,Pts!$A$2:$B$112,2,FALSE))</f>
      </c>
      <c r="W86" s="24">
        <f>IF(COUNT(N86)=0,"",VLOOKUP(N86,Pts!$A$2:$B$112,2,FALSE))</f>
      </c>
      <c r="X86" s="25">
        <f t="shared" si="2"/>
        <v>1</v>
      </c>
      <c r="Y86" s="25">
        <f>IF(COUNT(O86:W86)=Pts!$D$1,SUM(O86:W86)-SMALL(O86:W86,1),SUM(O86:W86))</f>
        <v>1</v>
      </c>
    </row>
    <row r="87" spans="1:250" s="27" customFormat="1" ht="12.75" customHeight="1">
      <c r="A87" s="241" t="s">
        <v>340</v>
      </c>
      <c r="B87" s="263" t="s">
        <v>50</v>
      </c>
      <c r="C87" s="264" t="s">
        <v>667</v>
      </c>
      <c r="D87" s="265" t="s">
        <v>227</v>
      </c>
      <c r="E87" s="224" t="s">
        <v>99</v>
      </c>
      <c r="F87" s="19"/>
      <c r="G87" s="20"/>
      <c r="H87" s="21"/>
      <c r="I87" s="20">
        <v>58</v>
      </c>
      <c r="J87" s="21"/>
      <c r="K87" s="20"/>
      <c r="L87" s="21"/>
      <c r="M87" s="20"/>
      <c r="N87" s="101"/>
      <c r="O87" s="22">
        <f>IF(COUNT(F87)=0,"",VLOOKUP(F87,Pts!$A$2:$B$112,2,FALSE))</f>
      </c>
      <c r="P87" s="23">
        <f>IF(COUNT(G87)=0,"",VLOOKUP(G87,Pts!$A$2:$B$112,2,FALSE))</f>
      </c>
      <c r="Q87" s="24">
        <f>IF(COUNT(H87)=0,"",VLOOKUP(H87,Pts!$A$2:$B$112,2,FALSE))</f>
      </c>
      <c r="R87" s="23">
        <f>IF(COUNT(I87)=0,"",VLOOKUP(I87,Pts!$A$2:$B$112,2,FALSE))</f>
        <v>1</v>
      </c>
      <c r="S87" s="24">
        <f>IF(COUNT(J87)=0,"",VLOOKUP(J87,Pts!$A$2:$B$112,2,FALSE))</f>
      </c>
      <c r="T87" s="23">
        <f>IF(COUNT(K87)=0,"",VLOOKUP(K87,Pts!$A$2:$B$112,2,FALSE))</f>
      </c>
      <c r="U87" s="24"/>
      <c r="V87" s="23"/>
      <c r="W87" s="24"/>
      <c r="X87" s="25">
        <f t="shared" si="2"/>
        <v>1</v>
      </c>
      <c r="Y87" s="25">
        <f>IF(COUNT(O87:W87)=Pts!$D$1,SUM(O87:W87)-SMALL(O87:W87,1),SUM(O87:W87))</f>
        <v>1</v>
      </c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0"/>
      <c r="GC87" s="80"/>
      <c r="GD87" s="80"/>
      <c r="GE87" s="80"/>
      <c r="GF87" s="80"/>
      <c r="GG87" s="80"/>
      <c r="GH87" s="80"/>
      <c r="GI87" s="80"/>
      <c r="GJ87" s="80"/>
      <c r="GK87" s="80"/>
      <c r="GL87" s="80"/>
      <c r="GM87" s="80"/>
      <c r="GN87" s="80"/>
      <c r="GO87" s="80"/>
      <c r="GP87" s="80"/>
      <c r="GQ87" s="80"/>
      <c r="GR87" s="80"/>
      <c r="GS87" s="80"/>
      <c r="GT87" s="80"/>
      <c r="GU87" s="80"/>
      <c r="GV87" s="80"/>
      <c r="GW87" s="80"/>
      <c r="GX87" s="80"/>
      <c r="GY87" s="80"/>
      <c r="GZ87" s="80"/>
      <c r="HA87" s="80"/>
      <c r="HB87" s="80"/>
      <c r="HC87" s="80"/>
      <c r="HD87" s="80"/>
      <c r="HE87" s="80"/>
      <c r="HF87" s="80"/>
      <c r="HG87" s="80"/>
      <c r="HH87" s="80"/>
      <c r="HI87" s="80"/>
      <c r="HJ87" s="80"/>
      <c r="HK87" s="80"/>
      <c r="HL87" s="80"/>
      <c r="HM87" s="80"/>
      <c r="HN87" s="80"/>
      <c r="HO87" s="80"/>
      <c r="HP87" s="80"/>
      <c r="HQ87" s="80"/>
      <c r="HR87" s="80"/>
      <c r="HS87" s="80"/>
      <c r="HT87" s="80"/>
      <c r="HU87" s="80"/>
      <c r="HV87" s="80"/>
      <c r="HW87" s="80"/>
      <c r="HX87" s="80"/>
      <c r="HY87" s="80"/>
      <c r="HZ87" s="80"/>
      <c r="IA87" s="80"/>
      <c r="IB87" s="80"/>
      <c r="IC87" s="80"/>
      <c r="ID87" s="80"/>
      <c r="IE87" s="80"/>
      <c r="IF87" s="80"/>
      <c r="IG87" s="80"/>
      <c r="IH87" s="80"/>
      <c r="II87" s="80"/>
      <c r="IJ87" s="80"/>
      <c r="IK87" s="80"/>
      <c r="IL87" s="80"/>
      <c r="IM87" s="80"/>
      <c r="IN87" s="80"/>
      <c r="IO87" s="80"/>
      <c r="IP87" s="80"/>
    </row>
    <row r="88" spans="1:25" s="80" customFormat="1" ht="12.75" customHeight="1">
      <c r="A88" s="225"/>
      <c r="B88" s="221" t="s">
        <v>16</v>
      </c>
      <c r="C88" s="235" t="s">
        <v>666</v>
      </c>
      <c r="D88" s="236" t="s">
        <v>45</v>
      </c>
      <c r="E88" s="256" t="s">
        <v>386</v>
      </c>
      <c r="F88" s="19"/>
      <c r="G88" s="20"/>
      <c r="H88" s="21"/>
      <c r="I88" s="20">
        <v>57</v>
      </c>
      <c r="J88" s="21"/>
      <c r="K88" s="20"/>
      <c r="L88" s="21"/>
      <c r="M88" s="20"/>
      <c r="N88" s="101"/>
      <c r="O88" s="22">
        <f>IF(COUNT(F88)=0,"",VLOOKUP(F88,Pts!$A$2:$B$112,2,FALSE))</f>
      </c>
      <c r="P88" s="23">
        <f>IF(COUNT(G88)=0,"",VLOOKUP(G88,Pts!$A$2:$B$112,2,FALSE))</f>
      </c>
      <c r="Q88" s="24">
        <f>IF(COUNT(H88)=0,"",VLOOKUP(H88,Pts!$A$2:$B$112,2,FALSE))</f>
      </c>
      <c r="R88" s="23">
        <f>IF(COUNT(I88)=0,"",VLOOKUP(I88,Pts!$A$2:$B$112,2,FALSE))</f>
        <v>1</v>
      </c>
      <c r="S88" s="24">
        <f>IF(COUNT(J88)=0,"",VLOOKUP(J88,Pts!$A$2:$B$112,2,FALSE))</f>
      </c>
      <c r="T88" s="23">
        <f>IF(COUNT(K88)=0,"",VLOOKUP(K88,Pts!$A$2:$B$112,2,FALSE))</f>
      </c>
      <c r="U88" s="24">
        <f>IF(COUNT(L88)=0,"",VLOOKUP(L88,Pts!$A$2:$B$112,2,FALSE))</f>
      </c>
      <c r="V88" s="23">
        <f>IF(COUNT(M88)=0,"",VLOOKUP(M88,Pts!$A$2:$B$112,2,FALSE))</f>
      </c>
      <c r="W88" s="24">
        <f>IF(COUNT(N88)=0,"",VLOOKUP(N88,Pts!$A$2:$B$112,2,FALSE))</f>
      </c>
      <c r="X88" s="25">
        <f t="shared" si="2"/>
        <v>1</v>
      </c>
      <c r="Y88" s="25">
        <f>IF(COUNT(O88:W88)=Pts!$D$1,SUM(O88:W88)-SMALL(O88:W88,1),SUM(O88:W88))</f>
        <v>1</v>
      </c>
    </row>
    <row r="89" spans="1:25" s="80" customFormat="1" ht="12.75" customHeight="1">
      <c r="A89" s="225"/>
      <c r="B89" s="221" t="s">
        <v>136</v>
      </c>
      <c r="C89" s="222" t="s">
        <v>450</v>
      </c>
      <c r="D89" s="223" t="s">
        <v>451</v>
      </c>
      <c r="E89" s="256" t="s">
        <v>121</v>
      </c>
      <c r="F89" s="19"/>
      <c r="G89" s="20"/>
      <c r="H89" s="21"/>
      <c r="I89" s="20">
        <v>39</v>
      </c>
      <c r="J89" s="21"/>
      <c r="K89" s="20"/>
      <c r="L89" s="21"/>
      <c r="M89" s="20"/>
      <c r="N89" s="101"/>
      <c r="O89" s="22">
        <f>IF(COUNT(F89)=0,"",VLOOKUP(F89,Pts!$A$2:$B$112,2,FALSE))</f>
      </c>
      <c r="P89" s="23">
        <f>IF(COUNT(G89)=0,"",VLOOKUP(G89,Pts!$A$2:$B$112,2,FALSE))</f>
      </c>
      <c r="Q89" s="24">
        <f>IF(COUNT(H89)=0,"",VLOOKUP(H89,Pts!$A$2:$B$112,2,FALSE))</f>
      </c>
      <c r="R89" s="23">
        <f>IF(COUNT(I89)=0,"",VLOOKUP(I89,Pts!$A$2:$B$112,2,FALSE))</f>
        <v>1</v>
      </c>
      <c r="S89" s="24">
        <f>IF(COUNT(J89)=0,"",VLOOKUP(J89,Pts!$A$2:$B$112,2,FALSE))</f>
      </c>
      <c r="T89" s="23">
        <f>IF(COUNT(K89)=0,"",VLOOKUP(K89,Pts!$A$2:$B$112,2,FALSE))</f>
      </c>
      <c r="U89" s="24">
        <f>IF(COUNT(L89)=0,"",VLOOKUP(L89,Pts!$A$2:$B$112,2,FALSE))</f>
      </c>
      <c r="V89" s="23">
        <f>IF(COUNT(M89)=0,"",VLOOKUP(M89,Pts!$A$2:$B$112,2,FALSE))</f>
      </c>
      <c r="W89" s="24">
        <f>IF(COUNT(N89)=0,"",VLOOKUP(N89,Pts!$A$2:$B$112,2,FALSE))</f>
      </c>
      <c r="X89" s="25">
        <f t="shared" si="2"/>
        <v>1</v>
      </c>
      <c r="Y89" s="25">
        <f>IF(COUNT(O89:W89)=Pts!$D$1,SUM(O89:W89)-SMALL(O89:W89,1),SUM(O89:W89))</f>
        <v>1</v>
      </c>
    </row>
    <row r="90" spans="1:25" s="80" customFormat="1" ht="12.75" customHeight="1">
      <c r="A90" s="47"/>
      <c r="B90" s="30" t="s">
        <v>16</v>
      </c>
      <c r="C90" s="51" t="s">
        <v>192</v>
      </c>
      <c r="D90" s="52" t="s">
        <v>25</v>
      </c>
      <c r="E90" s="57" t="s">
        <v>386</v>
      </c>
      <c r="F90" s="19"/>
      <c r="G90" s="20"/>
      <c r="H90" s="21">
        <v>22</v>
      </c>
      <c r="I90" s="20"/>
      <c r="J90" s="21"/>
      <c r="K90" s="20"/>
      <c r="L90" s="21"/>
      <c r="M90" s="20"/>
      <c r="N90" s="101"/>
      <c r="O90" s="22">
        <f>IF(COUNT(F90)=0,"",VLOOKUP(F90,Pts!$A$2:$B$112,2,FALSE))</f>
      </c>
      <c r="P90" s="23">
        <f>IF(COUNT(G90)=0,"",VLOOKUP(G90,Pts!$A$2:$B$112,2,FALSE))</f>
      </c>
      <c r="Q90" s="24">
        <f>IF(COUNT(H90)=0,"",VLOOKUP(H90,Pts!$A$2:$B$112,2,FALSE))</f>
        <v>1</v>
      </c>
      <c r="R90" s="23">
        <f>IF(COUNT(I90)=0,"",VLOOKUP(I90,Pts!$A$2:$B$112,2,FALSE))</f>
      </c>
      <c r="S90" s="24">
        <f>IF(COUNT(J90)=0,"",VLOOKUP(J90,Pts!$A$2:$B$112,2,FALSE))</f>
      </c>
      <c r="T90" s="23">
        <f>IF(COUNT(K90)=0,"",VLOOKUP(K90,Pts!$A$2:$B$112,2,FALSE))</f>
      </c>
      <c r="U90" s="24">
        <f>IF(COUNT(L90)=0,"",VLOOKUP(L90,Pts!$A$2:$B$112,2,FALSE))</f>
      </c>
      <c r="V90" s="23">
        <f>IF(COUNT(M90)=0,"",VLOOKUP(M90,Pts!$A$2:$B$112,2,FALSE))</f>
      </c>
      <c r="W90" s="24">
        <f>IF(COUNT(N90)=0,"",VLOOKUP(N90,Pts!$A$2:$B$112,2,FALSE))</f>
      </c>
      <c r="X90" s="25">
        <f t="shared" si="2"/>
        <v>1</v>
      </c>
      <c r="Y90" s="25">
        <f>IF(COUNT(O90:W90)=Pts!$D$1,SUM(O90:W90)-SMALL(O90:W90,1),SUM(O90:W90))</f>
        <v>1</v>
      </c>
    </row>
    <row r="91" spans="1:25" s="80" customFormat="1" ht="12.75" customHeight="1">
      <c r="A91" s="225" t="s">
        <v>340</v>
      </c>
      <c r="B91" s="242"/>
      <c r="C91" s="261" t="s">
        <v>657</v>
      </c>
      <c r="D91" s="262" t="s">
        <v>146</v>
      </c>
      <c r="E91" s="224" t="s">
        <v>658</v>
      </c>
      <c r="F91" s="19"/>
      <c r="G91" s="20"/>
      <c r="H91" s="21">
        <v>51</v>
      </c>
      <c r="I91" s="20"/>
      <c r="J91" s="21"/>
      <c r="K91" s="20"/>
      <c r="L91" s="21"/>
      <c r="M91" s="20"/>
      <c r="N91" s="101"/>
      <c r="O91" s="22">
        <f>IF(COUNT(F91)=0,"",VLOOKUP(F91,Pts!$A$2:$B$112,2,FALSE))</f>
      </c>
      <c r="P91" s="23">
        <f>IF(COUNT(G91)=0,"",VLOOKUP(G91,Pts!$A$2:$B$112,2,FALSE))</f>
      </c>
      <c r="Q91" s="24">
        <f>IF(COUNT(H91)=0,"",VLOOKUP(H91,Pts!$A$2:$B$112,2,FALSE))</f>
        <v>1</v>
      </c>
      <c r="R91" s="23">
        <f>IF(COUNT(I91)=0,"",VLOOKUP(I91,Pts!$A$2:$B$112,2,FALSE))</f>
      </c>
      <c r="S91" s="24">
        <f>IF(COUNT(J91)=0,"",VLOOKUP(J91,Pts!$A$2:$B$112,2,FALSE))</f>
      </c>
      <c r="T91" s="23">
        <f>IF(COUNT(K91)=0,"",VLOOKUP(K91,Pts!$A$2:$B$112,2,FALSE))</f>
      </c>
      <c r="U91" s="24">
        <f>IF(COUNT(L91)=0,"",VLOOKUP(L91,Pts!$A$2:$B$112,2,FALSE))</f>
      </c>
      <c r="V91" s="23">
        <f>IF(COUNT(M91)=0,"",VLOOKUP(M91,Pts!$A$2:$B$112,2,FALSE))</f>
      </c>
      <c r="W91" s="24">
        <f>IF(COUNT(N91)=0,"",VLOOKUP(N91,Pts!$A$2:$B$112,2,FALSE))</f>
      </c>
      <c r="X91" s="25">
        <f t="shared" si="2"/>
        <v>1</v>
      </c>
      <c r="Y91" s="25">
        <f>IF(COUNT(O91:W91)=Pts!$D$1,SUM(O91:W91)-SMALL(O91:W91,1),SUM(O91:W91))</f>
        <v>1</v>
      </c>
    </row>
    <row r="92" spans="1:25" s="80" customFormat="1" ht="12.75" customHeight="1">
      <c r="A92" s="210" t="s">
        <v>340</v>
      </c>
      <c r="B92" s="211"/>
      <c r="C92" s="212" t="s">
        <v>548</v>
      </c>
      <c r="D92" s="213" t="s">
        <v>34</v>
      </c>
      <c r="E92" s="214" t="s">
        <v>5</v>
      </c>
      <c r="F92" s="19"/>
      <c r="G92" s="20"/>
      <c r="H92" s="21"/>
      <c r="I92" s="20"/>
      <c r="J92" s="21"/>
      <c r="K92" s="20">
        <v>6</v>
      </c>
      <c r="L92" s="21"/>
      <c r="M92" s="20"/>
      <c r="N92" s="101"/>
      <c r="O92" s="22"/>
      <c r="P92" s="23"/>
      <c r="Q92" s="24"/>
      <c r="R92" s="23"/>
      <c r="S92" s="24"/>
      <c r="T92" s="23"/>
      <c r="U92" s="24">
        <f>IF(COUNT(L92)=0,"",VLOOKUP(L92,Pts!$A$2:$B$112,2,FALSE))</f>
      </c>
      <c r="V92" s="23">
        <f>IF(COUNT(M92)=0,"",VLOOKUP(M92,Pts!$A$2:$B$112,2,FALSE))</f>
      </c>
      <c r="W92" s="24">
        <f>IF(COUNT(N92)=0,"",VLOOKUP(N92,Pts!$A$2:$B$112,2,FALSE))</f>
      </c>
      <c r="X92" s="25">
        <f t="shared" si="2"/>
        <v>0</v>
      </c>
      <c r="Y92" s="25">
        <f>IF(COUNT(O92:W92)=Pts!$D$1,SUM(O92:W92)-SMALL(O92:W92,1),SUM(O92:W92))</f>
        <v>0</v>
      </c>
    </row>
    <row r="93" spans="1:25" s="80" customFormat="1" ht="12.75" customHeight="1">
      <c r="A93" s="218" t="s">
        <v>340</v>
      </c>
      <c r="B93" s="398"/>
      <c r="C93" s="402" t="s">
        <v>529</v>
      </c>
      <c r="D93" s="407" t="s">
        <v>530</v>
      </c>
      <c r="E93" s="214" t="s">
        <v>41</v>
      </c>
      <c r="F93" s="19"/>
      <c r="G93" s="20"/>
      <c r="H93" s="21"/>
      <c r="I93" s="20"/>
      <c r="J93" s="21">
        <v>3</v>
      </c>
      <c r="K93" s="20"/>
      <c r="L93" s="21"/>
      <c r="M93" s="20"/>
      <c r="N93" s="101"/>
      <c r="O93" s="22"/>
      <c r="P93" s="23"/>
      <c r="Q93" s="24"/>
      <c r="R93" s="23"/>
      <c r="S93" s="24"/>
      <c r="T93" s="23"/>
      <c r="U93" s="24"/>
      <c r="V93" s="23"/>
      <c r="W93" s="24"/>
      <c r="X93" s="25">
        <f t="shared" si="2"/>
        <v>0</v>
      </c>
      <c r="Y93" s="25">
        <f>IF(COUNT(O93:W93)=Pts!$D$1,SUM(O93:W93)-SMALL(O93:W93,1),SUM(O93:W93))</f>
        <v>0</v>
      </c>
    </row>
    <row r="94" spans="1:25" s="80" customFormat="1" ht="12.75" customHeight="1">
      <c r="A94" s="210" t="s">
        <v>337</v>
      </c>
      <c r="B94" s="311"/>
      <c r="C94" s="399" t="s">
        <v>483</v>
      </c>
      <c r="D94" s="404" t="s">
        <v>61</v>
      </c>
      <c r="E94" s="296" t="s">
        <v>19</v>
      </c>
      <c r="F94" s="19">
        <v>9</v>
      </c>
      <c r="G94" s="20">
        <v>1</v>
      </c>
      <c r="H94" s="21">
        <v>16</v>
      </c>
      <c r="I94" s="20">
        <v>12</v>
      </c>
      <c r="J94" s="21"/>
      <c r="K94" s="20"/>
      <c r="L94" s="21"/>
      <c r="M94" s="20"/>
      <c r="N94" s="101"/>
      <c r="O94" s="22"/>
      <c r="P94" s="23"/>
      <c r="Q94" s="24"/>
      <c r="R94" s="23"/>
      <c r="S94" s="24"/>
      <c r="T94" s="23"/>
      <c r="U94" s="24"/>
      <c r="V94" s="23"/>
      <c r="W94" s="24"/>
      <c r="X94" s="25">
        <f t="shared" si="2"/>
        <v>0</v>
      </c>
      <c r="Y94" s="25">
        <f>IF(COUNT(O94:W94)=Pts!$D$1,SUM(O94:W94)-SMALL(O94:W94,1),SUM(O94:W94))</f>
        <v>0</v>
      </c>
    </row>
    <row r="95" spans="1:25" s="80" customFormat="1" ht="12.75" customHeight="1">
      <c r="A95" s="210"/>
      <c r="B95" s="211" t="s">
        <v>16</v>
      </c>
      <c r="C95" s="399" t="s">
        <v>485</v>
      </c>
      <c r="D95" s="404" t="s">
        <v>495</v>
      </c>
      <c r="E95" s="296" t="s">
        <v>28</v>
      </c>
      <c r="F95" s="19">
        <v>13</v>
      </c>
      <c r="G95" s="20">
        <v>5</v>
      </c>
      <c r="H95" s="21"/>
      <c r="I95" s="20"/>
      <c r="J95" s="21"/>
      <c r="K95" s="20"/>
      <c r="L95" s="21"/>
      <c r="M95" s="20"/>
      <c r="N95" s="101"/>
      <c r="O95" s="22"/>
      <c r="P95" s="23"/>
      <c r="Q95" s="24"/>
      <c r="R95" s="23"/>
      <c r="S95" s="24"/>
      <c r="T95" s="23"/>
      <c r="U95" s="24">
        <f>IF(COUNT(L95)=0,"",VLOOKUP(L95,Pts!$A$2:$B$112,2,FALSE))</f>
      </c>
      <c r="V95" s="23">
        <f>IF(COUNT(M95)=0,"",VLOOKUP(M95,Pts!$A$2:$B$112,2,FALSE))</f>
      </c>
      <c r="W95" s="24">
        <f>IF(COUNT(N95)=0,"",VLOOKUP(N95,Pts!$A$2:$B$112,2,FALSE))</f>
      </c>
      <c r="X95" s="25">
        <f t="shared" si="2"/>
        <v>0</v>
      </c>
      <c r="Y95" s="25">
        <f>IF(COUNT(O95:W95)=Pts!$D$1,SUM(O95:W95)-SMALL(O95:W95,1),SUM(O95:W95))</f>
        <v>0</v>
      </c>
    </row>
    <row r="96" spans="1:25" s="80" customFormat="1" ht="12.75" customHeight="1">
      <c r="A96" s="210" t="s">
        <v>337</v>
      </c>
      <c r="B96" s="332"/>
      <c r="C96" s="333" t="s">
        <v>443</v>
      </c>
      <c r="D96" s="334" t="s">
        <v>146</v>
      </c>
      <c r="E96" s="296" t="s">
        <v>148</v>
      </c>
      <c r="F96" s="19">
        <v>1</v>
      </c>
      <c r="G96" s="20"/>
      <c r="H96" s="21">
        <v>4</v>
      </c>
      <c r="I96" s="20"/>
      <c r="J96" s="21"/>
      <c r="K96" s="20"/>
      <c r="L96" s="21"/>
      <c r="M96" s="20"/>
      <c r="N96" s="101"/>
      <c r="O96" s="22"/>
      <c r="P96" s="23"/>
      <c r="Q96" s="24"/>
      <c r="R96" s="23"/>
      <c r="S96" s="24"/>
      <c r="T96" s="23"/>
      <c r="U96" s="24"/>
      <c r="V96" s="23"/>
      <c r="W96" s="24"/>
      <c r="X96" s="25">
        <f t="shared" si="2"/>
        <v>0</v>
      </c>
      <c r="Y96" s="25">
        <f>IF(COUNT(O96:W96)=Pts!$D$1,SUM(O96:W96)-SMALL(O96:W96,1),SUM(O96:W96))</f>
        <v>0</v>
      </c>
    </row>
    <row r="97" spans="1:25" s="80" customFormat="1" ht="12.75" customHeight="1">
      <c r="A97" s="220" t="s">
        <v>337</v>
      </c>
      <c r="B97" s="237" t="s">
        <v>16</v>
      </c>
      <c r="C97" s="238" t="s">
        <v>269</v>
      </c>
      <c r="D97" s="239" t="s">
        <v>270</v>
      </c>
      <c r="E97" s="224" t="s">
        <v>259</v>
      </c>
      <c r="F97" s="19"/>
      <c r="G97" s="20"/>
      <c r="H97" s="21"/>
      <c r="I97" s="20"/>
      <c r="J97" s="21"/>
      <c r="K97" s="20"/>
      <c r="L97" s="21"/>
      <c r="M97" s="20"/>
      <c r="N97" s="101"/>
      <c r="O97" s="22">
        <f>IF(COUNT(F97)=0,"",VLOOKUP(F97,Pts!$A$2:$B$112,2,FALSE))</f>
      </c>
      <c r="P97" s="23">
        <f>IF(COUNT(G97)=0,"",VLOOKUP(G97,Pts!$A$2:$B$112,2,FALSE))</f>
      </c>
      <c r="Q97" s="24">
        <f>IF(COUNT(H97)=0,"",VLOOKUP(H97,Pts!$A$2:$B$112,2,FALSE))</f>
      </c>
      <c r="R97" s="23">
        <f>IF(COUNT(I97)=0,"",VLOOKUP(I97,Pts!$A$2:$B$112,2,FALSE))</f>
      </c>
      <c r="S97" s="24">
        <f>IF(COUNT(J97)=0,"",VLOOKUP(J97,Pts!$A$2:$B$112,2,FALSE))</f>
      </c>
      <c r="T97" s="23">
        <f>IF(COUNT(K97)=0,"",VLOOKUP(K97,Pts!$A$2:$B$112,2,FALSE))</f>
      </c>
      <c r="U97" s="24">
        <f>IF(COUNT(L97)=0,"",VLOOKUP(L97,Pts!$A$2:$B$112,2,FALSE))</f>
      </c>
      <c r="V97" s="23">
        <f>IF(COUNT(M97)=0,"",VLOOKUP(M97,Pts!$A$2:$B$112,2,FALSE))</f>
      </c>
      <c r="W97" s="24">
        <f>IF(COUNT(N97)=0,"",VLOOKUP(N97,Pts!$A$2:$B$112,2,FALSE))</f>
      </c>
      <c r="X97" s="25">
        <f t="shared" si="2"/>
        <v>0</v>
      </c>
      <c r="Y97" s="25">
        <f>IF(COUNT(O97:W97)=Pts!$D$1,SUM(O97:W97)-SMALL(O97:W97,1),SUM(O97:W97))</f>
        <v>0</v>
      </c>
    </row>
    <row r="98" spans="1:25" s="80" customFormat="1" ht="12.75" customHeight="1">
      <c r="A98" s="225">
        <v>125</v>
      </c>
      <c r="B98" s="221"/>
      <c r="C98" s="222" t="s">
        <v>218</v>
      </c>
      <c r="D98" s="223" t="s">
        <v>70</v>
      </c>
      <c r="E98" s="224" t="s">
        <v>5</v>
      </c>
      <c r="F98" s="19"/>
      <c r="G98" s="20"/>
      <c r="H98" s="21"/>
      <c r="I98" s="20"/>
      <c r="J98" s="21"/>
      <c r="K98" s="20"/>
      <c r="L98" s="21"/>
      <c r="M98" s="20"/>
      <c r="N98" s="101"/>
      <c r="O98" s="22">
        <f>IF(COUNT(F98)=0,"",VLOOKUP(F98,Pts!$A$2:$B$112,2,FALSE))</f>
      </c>
      <c r="P98" s="23">
        <f>IF(COUNT(G98)=0,"",VLOOKUP(G98,Pts!$A$2:$B$112,2,FALSE))</f>
      </c>
      <c r="Q98" s="24">
        <f>IF(COUNT(H98)=0,"",VLOOKUP(H98,Pts!$A$2:$B$112,2,FALSE))</f>
      </c>
      <c r="R98" s="23">
        <f>IF(COUNT(I98)=0,"",VLOOKUP(I98,Pts!$A$2:$B$112,2,FALSE))</f>
      </c>
      <c r="S98" s="24">
        <f>IF(COUNT(J98)=0,"",VLOOKUP(J98,Pts!$A$2:$B$112,2,FALSE))</f>
      </c>
      <c r="T98" s="23">
        <f>IF(COUNT(K98)=0,"",VLOOKUP(K98,Pts!$A$2:$B$112,2,FALSE))</f>
      </c>
      <c r="U98" s="24">
        <f>IF(COUNT(L98)=0,"",VLOOKUP(L98,Pts!$A$2:$B$112,2,FALSE))</f>
      </c>
      <c r="V98" s="23">
        <f>IF(COUNT(M98)=0,"",VLOOKUP(M98,Pts!$A$2:$B$112,2,FALSE))</f>
      </c>
      <c r="W98" s="24">
        <f>IF(COUNT(N98)=0,"",VLOOKUP(N98,Pts!$A$2:$B$112,2,FALSE))</f>
      </c>
      <c r="X98" s="25">
        <f t="shared" si="2"/>
        <v>0</v>
      </c>
      <c r="Y98" s="25">
        <f>IF(COUNT(O98:W98)=Pts!$D$1,SUM(O98:W98)-SMALL(O98:W98,1),SUM(O98:W98))</f>
        <v>0</v>
      </c>
    </row>
    <row r="99" spans="1:25" s="80" customFormat="1" ht="12.75" customHeight="1">
      <c r="A99" s="225"/>
      <c r="B99" s="221" t="s">
        <v>16</v>
      </c>
      <c r="C99" s="222" t="s">
        <v>81</v>
      </c>
      <c r="D99" s="223" t="s">
        <v>82</v>
      </c>
      <c r="E99" s="409" t="s">
        <v>26</v>
      </c>
      <c r="F99" s="19"/>
      <c r="G99" s="20"/>
      <c r="H99" s="21"/>
      <c r="I99" s="20"/>
      <c r="J99" s="21"/>
      <c r="K99" s="20"/>
      <c r="L99" s="21"/>
      <c r="M99" s="20"/>
      <c r="N99" s="101"/>
      <c r="O99" s="22">
        <f>IF(COUNT(F99)=0,"",VLOOKUP(F99,Pts!$A$2:$B$112,2,FALSE))</f>
      </c>
      <c r="P99" s="23">
        <f>IF(COUNT(G99)=0,"",VLOOKUP(G99,Pts!$A$2:$B$112,2,FALSE))</f>
      </c>
      <c r="Q99" s="24">
        <f>IF(COUNT(H99)=0,"",VLOOKUP(H99,Pts!$A$2:$B$112,2,FALSE))</f>
      </c>
      <c r="R99" s="23">
        <f>IF(COUNT(I99)=0,"",VLOOKUP(I99,Pts!$A$2:$B$112,2,FALSE))</f>
      </c>
      <c r="S99" s="24">
        <f>IF(COUNT(J99)=0,"",VLOOKUP(J99,Pts!$A$2:$B$112,2,FALSE))</f>
      </c>
      <c r="T99" s="23">
        <f>IF(COUNT(K99)=0,"",VLOOKUP(K99,Pts!$A$2:$B$112,2,FALSE))</f>
      </c>
      <c r="U99" s="24">
        <f>IF(COUNT(L99)=0,"",VLOOKUP(L99,Pts!$A$2:$B$112,2,FALSE))</f>
      </c>
      <c r="V99" s="23">
        <f>IF(COUNT(M99)=0,"",VLOOKUP(M99,Pts!$A$2:$B$112,2,FALSE))</f>
      </c>
      <c r="W99" s="24">
        <f>IF(COUNT(N99)=0,"",VLOOKUP(N99,Pts!$A$2:$B$112,2,FALSE))</f>
      </c>
      <c r="X99" s="25">
        <f t="shared" si="2"/>
        <v>0</v>
      </c>
      <c r="Y99" s="25">
        <f>IF(COUNT(O99:W99)=Pts!$D$1,SUM(O99:W99)-SMALL(O99:W99,1),SUM(O99:W99))</f>
        <v>0</v>
      </c>
    </row>
    <row r="100" spans="1:25" s="80" customFormat="1" ht="12.75" customHeight="1">
      <c r="A100" s="190" t="s">
        <v>337</v>
      </c>
      <c r="B100" s="54"/>
      <c r="C100" s="195" t="s">
        <v>520</v>
      </c>
      <c r="D100" s="196" t="s">
        <v>32</v>
      </c>
      <c r="E100" s="57" t="s">
        <v>53</v>
      </c>
      <c r="F100" s="19"/>
      <c r="G100" s="20"/>
      <c r="H100" s="21"/>
      <c r="I100" s="20"/>
      <c r="J100" s="21"/>
      <c r="K100" s="20"/>
      <c r="L100" s="21"/>
      <c r="M100" s="20"/>
      <c r="N100" s="101"/>
      <c r="O100" s="22">
        <f>IF(COUNT(F100)=0,"",VLOOKUP(F100,Pts!$A$2:$B$112,2,FALSE))</f>
      </c>
      <c r="P100" s="23">
        <f>IF(COUNT(G100)=0,"",VLOOKUP(G100,Pts!$A$2:$B$112,2,FALSE))</f>
      </c>
      <c r="Q100" s="24">
        <f>IF(COUNT(H100)=0,"",VLOOKUP(H100,Pts!$A$2:$B$112,2,FALSE))</f>
      </c>
      <c r="R100" s="23">
        <f>IF(COUNT(I100)=0,"",VLOOKUP(I100,Pts!$A$2:$B$112,2,FALSE))</f>
      </c>
      <c r="S100" s="24">
        <f>IF(COUNT(J100)=0,"",VLOOKUP(J100,Pts!$A$2:$B$112,2,FALSE))</f>
      </c>
      <c r="T100" s="23">
        <f>IF(COUNT(K100)=0,"",VLOOKUP(K100,Pts!$A$2:$B$112,2,FALSE))</f>
      </c>
      <c r="U100" s="24">
        <f>IF(COUNT(L100)=0,"",VLOOKUP(L100,Pts!$A$2:$B$112,2,FALSE))</f>
      </c>
      <c r="V100" s="23">
        <f>IF(COUNT(M100)=0,"",VLOOKUP(M100,Pts!$A$2:$B$112,2,FALSE))</f>
      </c>
      <c r="W100" s="24">
        <f>IF(COUNT(N100)=0,"",VLOOKUP(N100,Pts!$A$2:$B$112,2,FALSE))</f>
      </c>
      <c r="X100" s="25">
        <f t="shared" si="2"/>
        <v>0</v>
      </c>
      <c r="Y100" s="25">
        <f>IF(COUNT(O100:W100)=Pts!$D$1,SUM(O100:W100)-SMALL(O100:W100,1),SUM(O100:W100))</f>
        <v>0</v>
      </c>
    </row>
    <row r="101" spans="1:25" s="80" customFormat="1" ht="12.75" customHeight="1">
      <c r="A101" s="210" t="s">
        <v>340</v>
      </c>
      <c r="B101" s="215"/>
      <c r="C101" s="216" t="s">
        <v>249</v>
      </c>
      <c r="D101" s="217" t="s">
        <v>61</v>
      </c>
      <c r="E101" s="214" t="s">
        <v>386</v>
      </c>
      <c r="F101" s="19"/>
      <c r="G101" s="20"/>
      <c r="H101" s="21"/>
      <c r="I101" s="20"/>
      <c r="J101" s="21"/>
      <c r="K101" s="20"/>
      <c r="L101" s="21"/>
      <c r="M101" s="20"/>
      <c r="N101" s="101"/>
      <c r="O101" s="22"/>
      <c r="P101" s="23"/>
      <c r="Q101" s="24"/>
      <c r="R101" s="23"/>
      <c r="S101" s="24"/>
      <c r="T101" s="23"/>
      <c r="U101" s="24">
        <f>IF(COUNT(L101)=0,"",VLOOKUP(L101,Pts!$A$2:$B$112,2,FALSE))</f>
      </c>
      <c r="V101" s="23">
        <f>IF(COUNT(M101)=0,"",VLOOKUP(M101,Pts!$A$2:$B$112,2,FALSE))</f>
      </c>
      <c r="W101" s="24">
        <f>IF(COUNT(N101)=0,"",VLOOKUP(N101,Pts!$A$2:$B$112,2,FALSE))</f>
      </c>
      <c r="X101" s="25">
        <f t="shared" si="2"/>
        <v>0</v>
      </c>
      <c r="Y101" s="25">
        <f>IF(COUNT(O101:W101)=Pts!$D$1,SUM(O101:W101)-SMALL(O101:W101,1),SUM(O101:W101))</f>
        <v>0</v>
      </c>
    </row>
    <row r="102" spans="1:25" s="80" customFormat="1" ht="12.75" customHeight="1">
      <c r="A102" s="225">
        <v>125</v>
      </c>
      <c r="B102" s="237"/>
      <c r="C102" s="238" t="s">
        <v>215</v>
      </c>
      <c r="D102" s="239" t="s">
        <v>63</v>
      </c>
      <c r="E102" s="240" t="s">
        <v>209</v>
      </c>
      <c r="F102" s="19"/>
      <c r="G102" s="20"/>
      <c r="H102" s="21"/>
      <c r="I102" s="20"/>
      <c r="J102" s="21"/>
      <c r="K102" s="20"/>
      <c r="L102" s="21"/>
      <c r="M102" s="20"/>
      <c r="N102" s="101"/>
      <c r="O102" s="22">
        <f>IF(COUNT(F102)=0,"",VLOOKUP(F102,Pts!$A$2:$B$112,2,FALSE))</f>
      </c>
      <c r="P102" s="23">
        <f>IF(COUNT(G102)=0,"",VLOOKUP(G102,Pts!$A$2:$B$112,2,FALSE))</f>
      </c>
      <c r="Q102" s="24">
        <f>IF(COUNT(H102)=0,"",VLOOKUP(H102,Pts!$A$2:$B$112,2,FALSE))</f>
      </c>
      <c r="R102" s="23">
        <f>IF(COUNT(I102)=0,"",VLOOKUP(I102,Pts!$A$2:$B$112,2,FALSE))</f>
      </c>
      <c r="S102" s="24">
        <f>IF(COUNT(J102)=0,"",VLOOKUP(J102,Pts!$A$2:$B$112,2,FALSE))</f>
      </c>
      <c r="T102" s="23">
        <f>IF(COUNT(K102)=0,"",VLOOKUP(K102,Pts!$A$2:$B$112,2,FALSE))</f>
      </c>
      <c r="U102" s="24">
        <f>IF(COUNT(L102)=0,"",VLOOKUP(L102,Pts!$A$2:$B$112,2,FALSE))</f>
      </c>
      <c r="V102" s="23">
        <f>IF(COUNT(M102)=0,"",VLOOKUP(M102,Pts!$A$2:$B$112,2,FALSE))</f>
      </c>
      <c r="W102" s="24">
        <f>IF(COUNT(N102)=0,"",VLOOKUP(N102,Pts!$A$2:$B$112,2,FALSE))</f>
      </c>
      <c r="X102" s="25">
        <f t="shared" si="2"/>
        <v>0</v>
      </c>
      <c r="Y102" s="25">
        <f>IF(COUNT(O102:W102)=Pts!$D$1,SUM(O102:W102)-SMALL(O102:W102,1),SUM(O102:W102))</f>
        <v>0</v>
      </c>
    </row>
    <row r="103" spans="1:25" s="80" customFormat="1" ht="12.75" customHeight="1">
      <c r="A103" s="241" t="s">
        <v>337</v>
      </c>
      <c r="B103" s="242" t="s">
        <v>136</v>
      </c>
      <c r="C103" s="243" t="s">
        <v>240</v>
      </c>
      <c r="D103" s="244" t="s">
        <v>241</v>
      </c>
      <c r="E103" s="435" t="s">
        <v>22</v>
      </c>
      <c r="F103" s="19"/>
      <c r="G103" s="20"/>
      <c r="H103" s="21"/>
      <c r="I103" s="20"/>
      <c r="J103" s="21"/>
      <c r="K103" s="20"/>
      <c r="L103" s="21"/>
      <c r="M103" s="20"/>
      <c r="N103" s="101"/>
      <c r="O103" s="22">
        <f>IF(COUNT(F103)=0,"",VLOOKUP(F103,Pts!$A$2:$B$112,2,FALSE))</f>
      </c>
      <c r="P103" s="23">
        <f>IF(COUNT(G103)=0,"",VLOOKUP(G103,Pts!$A$2:$B$112,2,FALSE))</f>
      </c>
      <c r="Q103" s="24">
        <f>IF(COUNT(H103)=0,"",VLOOKUP(H103,Pts!$A$2:$B$112,2,FALSE))</f>
      </c>
      <c r="R103" s="23">
        <f>IF(COUNT(I103)=0,"",VLOOKUP(I103,Pts!$A$2:$B$112,2,FALSE))</f>
      </c>
      <c r="S103" s="24">
        <f>IF(COUNT(J103)=0,"",VLOOKUP(J103,Pts!$A$2:$B$112,2,FALSE))</f>
      </c>
      <c r="T103" s="23">
        <f>IF(COUNT(K103)=0,"",VLOOKUP(K103,Pts!$A$2:$B$112,2,FALSE))</f>
      </c>
      <c r="U103" s="24">
        <f>IF(COUNT(L103)=0,"",VLOOKUP(L103,Pts!$A$2:$B$112,2,FALSE))</f>
      </c>
      <c r="V103" s="23">
        <f>IF(COUNT(M103)=0,"",VLOOKUP(M103,Pts!$A$2:$B$112,2,FALSE))</f>
      </c>
      <c r="W103" s="24">
        <f>IF(COUNT(N103)=0,"",VLOOKUP(N103,Pts!$A$2:$B$112,2,FALSE))</f>
      </c>
      <c r="X103" s="25">
        <f t="shared" si="2"/>
        <v>0</v>
      </c>
      <c r="Y103" s="25">
        <f>IF(COUNT(O103:W103)=Pts!$D$1,SUM(O103:W103)-SMALL(O103:W103,1),SUM(O103:W103))</f>
        <v>0</v>
      </c>
    </row>
    <row r="104" spans="1:25" s="80" customFormat="1" ht="12.75" customHeight="1">
      <c r="A104" s="210" t="s">
        <v>337</v>
      </c>
      <c r="B104" s="211"/>
      <c r="C104" s="212" t="s">
        <v>517</v>
      </c>
      <c r="D104" s="213" t="s">
        <v>90</v>
      </c>
      <c r="E104" s="214" t="s">
        <v>342</v>
      </c>
      <c r="F104" s="19"/>
      <c r="G104" s="20"/>
      <c r="H104" s="21"/>
      <c r="I104" s="20"/>
      <c r="J104" s="21"/>
      <c r="K104" s="20"/>
      <c r="L104" s="21"/>
      <c r="M104" s="20"/>
      <c r="N104" s="101"/>
      <c r="O104" s="22"/>
      <c r="P104" s="23"/>
      <c r="Q104" s="24"/>
      <c r="R104" s="23"/>
      <c r="S104" s="24"/>
      <c r="T104" s="23"/>
      <c r="U104" s="24">
        <f>IF(COUNT(L104)=0,"",VLOOKUP(L104,Pts!$A$2:$B$112,2,FALSE))</f>
      </c>
      <c r="V104" s="23">
        <f>IF(COUNT(M104)=0,"",VLOOKUP(M104,Pts!$A$2:$B$112,2,FALSE))</f>
      </c>
      <c r="W104" s="24">
        <f>IF(COUNT(N104)=0,"",VLOOKUP(N104,Pts!$A$2:$B$112,2,FALSE))</f>
      </c>
      <c r="X104" s="25">
        <f t="shared" si="2"/>
        <v>0</v>
      </c>
      <c r="Y104" s="25">
        <f>IF(COUNT(O104:W104)=Pts!$D$1,SUM(O104:W104)-SMALL(O104:W104,1),SUM(O104:W104))</f>
        <v>0</v>
      </c>
    </row>
    <row r="105" spans="1:25" s="80" customFormat="1" ht="12.75" customHeight="1">
      <c r="A105" s="225" t="s">
        <v>337</v>
      </c>
      <c r="B105" s="221"/>
      <c r="C105" s="222" t="s">
        <v>160</v>
      </c>
      <c r="D105" s="223" t="s">
        <v>110</v>
      </c>
      <c r="E105" s="224" t="s">
        <v>121</v>
      </c>
      <c r="F105" s="19"/>
      <c r="G105" s="20"/>
      <c r="H105" s="21"/>
      <c r="I105" s="20"/>
      <c r="J105" s="21"/>
      <c r="K105" s="20"/>
      <c r="L105" s="21"/>
      <c r="M105" s="20"/>
      <c r="N105" s="101"/>
      <c r="O105" s="22">
        <f>IF(COUNT(F105)=0,"",VLOOKUP(F105,Pts!$A$2:$B$112,2,FALSE))</f>
      </c>
      <c r="P105" s="23">
        <f>IF(COUNT(G105)=0,"",VLOOKUP(G105,Pts!$A$2:$B$112,2,FALSE))</f>
      </c>
      <c r="Q105" s="24">
        <f>IF(COUNT(H105)=0,"",VLOOKUP(H105,Pts!$A$2:$B$112,2,FALSE))</f>
      </c>
      <c r="R105" s="23">
        <f>IF(COUNT(I105)=0,"",VLOOKUP(I105,Pts!$A$2:$B$112,2,FALSE))</f>
      </c>
      <c r="S105" s="24">
        <f>IF(COUNT(J105)=0,"",VLOOKUP(J105,Pts!$A$2:$B$112,2,FALSE))</f>
      </c>
      <c r="T105" s="23">
        <f>IF(COUNT(K105)=0,"",VLOOKUP(K105,Pts!$A$2:$B$112,2,FALSE))</f>
      </c>
      <c r="U105" s="24">
        <f>IF(COUNT(L105)=0,"",VLOOKUP(L105,Pts!$A$2:$B$112,2,FALSE))</f>
      </c>
      <c r="V105" s="23">
        <f>IF(COUNT(M105)=0,"",VLOOKUP(M105,Pts!$A$2:$B$112,2,FALSE))</f>
      </c>
      <c r="W105" s="24">
        <f>IF(COUNT(N105)=0,"",VLOOKUP(N105,Pts!$A$2:$B$112,2,FALSE))</f>
      </c>
      <c r="X105" s="25">
        <f t="shared" si="2"/>
        <v>0</v>
      </c>
      <c r="Y105" s="25">
        <f>IF(COUNT(O105:W105)=Pts!$D$1,SUM(O105:W105)-SMALL(O105:W105,1),SUM(O105:W105))</f>
        <v>0</v>
      </c>
    </row>
    <row r="106" spans="1:25" s="80" customFormat="1" ht="12.75" customHeight="1">
      <c r="A106" s="225" t="s">
        <v>340</v>
      </c>
      <c r="B106" s="221"/>
      <c r="C106" s="222" t="s">
        <v>458</v>
      </c>
      <c r="D106" s="223" t="s">
        <v>84</v>
      </c>
      <c r="E106" s="224" t="s">
        <v>459</v>
      </c>
      <c r="F106" s="19"/>
      <c r="G106" s="20"/>
      <c r="H106" s="21"/>
      <c r="I106" s="20"/>
      <c r="J106" s="21"/>
      <c r="K106" s="20"/>
      <c r="L106" s="21"/>
      <c r="M106" s="20"/>
      <c r="N106" s="101"/>
      <c r="O106" s="22">
        <f>IF(COUNT(F106)=0,"",VLOOKUP(F106,Pts!$A$2:$B$112,2,FALSE))</f>
      </c>
      <c r="P106" s="23">
        <f>IF(COUNT(G106)=0,"",VLOOKUP(G106,Pts!$A$2:$B$112,2,FALSE))</f>
      </c>
      <c r="Q106" s="24">
        <f>IF(COUNT(H106)=0,"",VLOOKUP(H106,Pts!$A$2:$B$112,2,FALSE))</f>
      </c>
      <c r="R106" s="23">
        <f>IF(COUNT(I106)=0,"",VLOOKUP(I106,Pts!$A$2:$B$112,2,FALSE))</f>
      </c>
      <c r="S106" s="24">
        <f>IF(COUNT(J106)=0,"",VLOOKUP(J106,Pts!$A$2:$B$112,2,FALSE))</f>
      </c>
      <c r="T106" s="23">
        <f>IF(COUNT(K106)=0,"",VLOOKUP(K106,Pts!$A$2:$B$112,2,FALSE))</f>
      </c>
      <c r="U106" s="24">
        <f>IF(COUNT(L106)=0,"",VLOOKUP(L106,Pts!$A$2:$B$112,2,FALSE))</f>
      </c>
      <c r="V106" s="23">
        <f>IF(COUNT(M106)=0,"",VLOOKUP(M106,Pts!$A$2:$B$112,2,FALSE))</f>
      </c>
      <c r="W106" s="24">
        <f>IF(COUNT(N106)=0,"",VLOOKUP(N106,Pts!$A$2:$B$112,2,FALSE))</f>
      </c>
      <c r="X106" s="25">
        <f t="shared" si="2"/>
        <v>0</v>
      </c>
      <c r="Y106" s="25">
        <f>IF(COUNT(O106:W106)=Pts!$D$1,SUM(O106:W106)-SMALL(O106:W106,1),SUM(O106:W106))</f>
        <v>0</v>
      </c>
    </row>
    <row r="107" spans="1:25" s="80" customFormat="1" ht="12.75" customHeight="1">
      <c r="A107" s="246" t="s">
        <v>340</v>
      </c>
      <c r="B107" s="242" t="s">
        <v>50</v>
      </c>
      <c r="C107" s="243" t="s">
        <v>239</v>
      </c>
      <c r="D107" s="244" t="s">
        <v>398</v>
      </c>
      <c r="E107" s="312" t="s">
        <v>22</v>
      </c>
      <c r="F107" s="19"/>
      <c r="G107" s="20"/>
      <c r="H107" s="21"/>
      <c r="I107" s="20"/>
      <c r="J107" s="21"/>
      <c r="K107" s="20"/>
      <c r="L107" s="21"/>
      <c r="M107" s="20"/>
      <c r="N107" s="101"/>
      <c r="O107" s="22">
        <f>IF(COUNT(F107)=0,"",VLOOKUP(F107,Pts!$A$2:$B$112,2,FALSE))</f>
      </c>
      <c r="P107" s="23">
        <f>IF(COUNT(G107)=0,"",VLOOKUP(G107,Pts!$A$2:$B$112,2,FALSE))</f>
      </c>
      <c r="Q107" s="24">
        <f>IF(COUNT(H107)=0,"",VLOOKUP(H107,Pts!$A$2:$B$112,2,FALSE))</f>
      </c>
      <c r="R107" s="23">
        <f>IF(COUNT(I107)=0,"",VLOOKUP(I107,Pts!$A$2:$B$112,2,FALSE))</f>
      </c>
      <c r="S107" s="24">
        <f>IF(COUNT(J107)=0,"",VLOOKUP(J107,Pts!$A$2:$B$112,2,FALSE))</f>
      </c>
      <c r="T107" s="23">
        <f>IF(COUNT(K107)=0,"",VLOOKUP(K107,Pts!$A$2:$B$112,2,FALSE))</f>
      </c>
      <c r="U107" s="24">
        <f>IF(COUNT(L107)=0,"",VLOOKUP(L107,Pts!$A$2:$B$112,2,FALSE))</f>
      </c>
      <c r="V107" s="23">
        <f>IF(COUNT(M107)=0,"",VLOOKUP(M107,Pts!$A$2:$B$112,2,FALSE))</f>
      </c>
      <c r="W107" s="24">
        <f>IF(COUNT(N107)=0,"",VLOOKUP(N107,Pts!$A$2:$B$112,2,FALSE))</f>
      </c>
      <c r="X107" s="25">
        <f t="shared" si="2"/>
        <v>0</v>
      </c>
      <c r="Y107" s="25">
        <f>IF(COUNT(O107:W107)=Pts!$D$1,SUM(O107:W107)-SMALL(O107:W107,1),SUM(O107:W107))</f>
        <v>0</v>
      </c>
    </row>
    <row r="108" spans="1:25" s="80" customFormat="1" ht="12.75" customHeight="1">
      <c r="A108" s="363"/>
      <c r="B108" s="395" t="s">
        <v>136</v>
      </c>
      <c r="C108" s="400" t="s">
        <v>239</v>
      </c>
      <c r="D108" s="405" t="s">
        <v>21</v>
      </c>
      <c r="E108" s="410" t="s">
        <v>22</v>
      </c>
      <c r="F108" s="19"/>
      <c r="G108" s="20"/>
      <c r="H108" s="21"/>
      <c r="I108" s="20"/>
      <c r="J108" s="21"/>
      <c r="K108" s="20"/>
      <c r="L108" s="21"/>
      <c r="M108" s="20"/>
      <c r="N108" s="101"/>
      <c r="O108" s="22"/>
      <c r="P108" s="23"/>
      <c r="Q108" s="24"/>
      <c r="R108" s="23"/>
      <c r="S108" s="24"/>
      <c r="T108" s="23"/>
      <c r="U108" s="24">
        <f>IF(COUNT(L108)=0,"",VLOOKUP(L108,Pts!$A$2:$B$112,2,FALSE))</f>
      </c>
      <c r="V108" s="23">
        <f>IF(COUNT(M108)=0,"",VLOOKUP(M108,Pts!$A$2:$B$112,2,FALSE))</f>
      </c>
      <c r="W108" s="24">
        <f>IF(COUNT(N108)=0,"",VLOOKUP(N108,Pts!$A$2:$B$112,2,FALSE))</f>
      </c>
      <c r="X108" s="25">
        <f t="shared" si="2"/>
        <v>0</v>
      </c>
      <c r="Y108" s="25">
        <f>IF(COUNT(O108:W108)=Pts!$D$1,SUM(O108:W108)-SMALL(O108:W108,1),SUM(O108:W108))</f>
        <v>0</v>
      </c>
    </row>
    <row r="109" spans="1:25" s="80" customFormat="1" ht="12.75" customHeight="1">
      <c r="A109" s="220" t="s">
        <v>337</v>
      </c>
      <c r="B109" s="237" t="s">
        <v>136</v>
      </c>
      <c r="C109" s="238" t="s">
        <v>175</v>
      </c>
      <c r="D109" s="239" t="s">
        <v>176</v>
      </c>
      <c r="E109" s="254" t="s">
        <v>166</v>
      </c>
      <c r="F109" s="19"/>
      <c r="G109" s="20"/>
      <c r="H109" s="21"/>
      <c r="I109" s="20"/>
      <c r="J109" s="21"/>
      <c r="K109" s="20"/>
      <c r="L109" s="21"/>
      <c r="M109" s="20"/>
      <c r="N109" s="101"/>
      <c r="O109" s="22">
        <f>IF(COUNT(F109)=0,"",VLOOKUP(F109,Pts!$A$2:$B$112,2,FALSE))</f>
      </c>
      <c r="P109" s="23">
        <f>IF(COUNT(G109)=0,"",VLOOKUP(G109,Pts!$A$2:$B$112,2,FALSE))</f>
      </c>
      <c r="Q109" s="24">
        <f>IF(COUNT(H109)=0,"",VLOOKUP(H109,Pts!$A$2:$B$112,2,FALSE))</f>
      </c>
      <c r="R109" s="23">
        <f>IF(COUNT(I109)=0,"",VLOOKUP(I109,Pts!$A$2:$B$112,2,FALSE))</f>
      </c>
      <c r="S109" s="24">
        <f>IF(COUNT(J109)=0,"",VLOOKUP(J109,Pts!$A$2:$B$112,2,FALSE))</f>
      </c>
      <c r="T109" s="23">
        <f>IF(COUNT(K109)=0,"",VLOOKUP(K109,Pts!$A$2:$B$112,2,FALSE))</f>
      </c>
      <c r="U109" s="24">
        <f>IF(COUNT(L109)=0,"",VLOOKUP(L109,Pts!$A$2:$B$112,2,FALSE))</f>
      </c>
      <c r="V109" s="23">
        <f>IF(COUNT(M109)=0,"",VLOOKUP(M109,Pts!$A$2:$B$112,2,FALSE))</f>
      </c>
      <c r="W109" s="24">
        <f>IF(COUNT(N109)=0,"",VLOOKUP(N109,Pts!$A$2:$B$112,2,FALSE))</f>
      </c>
      <c r="X109" s="25">
        <f t="shared" si="2"/>
        <v>0</v>
      </c>
      <c r="Y109" s="25">
        <f>IF(COUNT(O109:W109)=Pts!$D$1,SUM(O109:W109)-SMALL(O109:W109,1),SUM(O109:W109))</f>
        <v>0</v>
      </c>
    </row>
    <row r="110" spans="1:25" s="80" customFormat="1" ht="12.75" customHeight="1">
      <c r="A110" s="29" t="s">
        <v>337</v>
      </c>
      <c r="B110" s="48"/>
      <c r="C110" s="49" t="s">
        <v>396</v>
      </c>
      <c r="D110" s="50" t="s">
        <v>78</v>
      </c>
      <c r="E110" s="58" t="s">
        <v>41</v>
      </c>
      <c r="F110" s="19"/>
      <c r="G110" s="20"/>
      <c r="H110" s="21"/>
      <c r="I110" s="20"/>
      <c r="J110" s="21"/>
      <c r="K110" s="20"/>
      <c r="L110" s="21"/>
      <c r="M110" s="20"/>
      <c r="N110" s="101"/>
      <c r="O110" s="22">
        <f>IF(COUNT(F110)=0,"",VLOOKUP(F110,Pts!$A$2:$B$112,2,FALSE))</f>
      </c>
      <c r="P110" s="23">
        <f>IF(COUNT(G110)=0,"",VLOOKUP(G110,Pts!$A$2:$B$112,2,FALSE))</f>
      </c>
      <c r="Q110" s="24">
        <f>IF(COUNT(H110)=0,"",VLOOKUP(H110,Pts!$A$2:$B$112,2,FALSE))</f>
      </c>
      <c r="R110" s="23">
        <f>IF(COUNT(I110)=0,"",VLOOKUP(I110,Pts!$A$2:$B$112,2,FALSE))</f>
      </c>
      <c r="S110" s="24">
        <f>IF(COUNT(J110)=0,"",VLOOKUP(J110,Pts!$A$2:$B$112,2,FALSE))</f>
      </c>
      <c r="T110" s="23">
        <f>IF(COUNT(K110)=0,"",VLOOKUP(K110,Pts!$A$2:$B$112,2,FALSE))</f>
      </c>
      <c r="U110" s="24">
        <f>IF(COUNT(L110)=0,"",VLOOKUP(L110,Pts!$A$2:$B$112,2,FALSE))</f>
      </c>
      <c r="V110" s="23">
        <f>IF(COUNT(M110)=0,"",VLOOKUP(M110,Pts!$A$2:$B$112,2,FALSE))</f>
      </c>
      <c r="W110" s="24">
        <f>IF(COUNT(N110)=0,"",VLOOKUP(N110,Pts!$A$2:$B$112,2,FALSE))</f>
      </c>
      <c r="X110" s="25">
        <f t="shared" si="2"/>
        <v>0</v>
      </c>
      <c r="Y110" s="25">
        <f>IF(COUNT(O110:W110)=Pts!$D$1,SUM(O110:W110)-SMALL(O110:W110,1),SUM(O110:W110))</f>
        <v>0</v>
      </c>
    </row>
    <row r="111" spans="1:25" s="80" customFormat="1" ht="12.75" customHeight="1">
      <c r="A111" s="190" t="s">
        <v>337</v>
      </c>
      <c r="B111" s="54"/>
      <c r="C111" s="55" t="s">
        <v>357</v>
      </c>
      <c r="D111" s="56" t="s">
        <v>13</v>
      </c>
      <c r="E111" s="57" t="s">
        <v>19</v>
      </c>
      <c r="F111" s="19"/>
      <c r="G111" s="20"/>
      <c r="H111" s="21"/>
      <c r="I111" s="20"/>
      <c r="J111" s="21"/>
      <c r="K111" s="20"/>
      <c r="L111" s="21"/>
      <c r="M111" s="20"/>
      <c r="N111" s="101"/>
      <c r="O111" s="22">
        <f>IF(COUNT(F111)=0,"",VLOOKUP(F111,Pts!$A$2:$B$112,2,FALSE))</f>
      </c>
      <c r="P111" s="23">
        <f>IF(COUNT(G111)=0,"",VLOOKUP(G111,Pts!$A$2:$B$112,2,FALSE))</f>
      </c>
      <c r="Q111" s="24">
        <f>IF(COUNT(H111)=0,"",VLOOKUP(H111,Pts!$A$2:$B$112,2,FALSE))</f>
      </c>
      <c r="R111" s="23">
        <f>IF(COUNT(I111)=0,"",VLOOKUP(I111,Pts!$A$2:$B$112,2,FALSE))</f>
      </c>
      <c r="S111" s="24">
        <f>IF(COUNT(J111)=0,"",VLOOKUP(J111,Pts!$A$2:$B$112,2,FALSE))</f>
      </c>
      <c r="T111" s="23">
        <f>IF(COUNT(K111)=0,"",VLOOKUP(K111,Pts!$A$2:$B$112,2,FALSE))</f>
      </c>
      <c r="U111" s="24">
        <f>IF(COUNT(L111)=0,"",VLOOKUP(L111,Pts!$A$2:$B$112,2,FALSE))</f>
      </c>
      <c r="V111" s="23">
        <f>IF(COUNT(M111)=0,"",VLOOKUP(M111,Pts!$A$2:$B$112,2,FALSE))</f>
      </c>
      <c r="W111" s="24">
        <f>IF(COUNT(N111)=0,"",VLOOKUP(N111,Pts!$A$2:$B$112,2,FALSE))</f>
      </c>
      <c r="X111" s="25">
        <f t="shared" si="2"/>
        <v>0</v>
      </c>
      <c r="Y111" s="25">
        <f>IF(COUNT(O111:W111)=Pts!$D$1,SUM(O111:W111)-SMALL(O111:W111,1),SUM(O111:W111))</f>
        <v>0</v>
      </c>
    </row>
    <row r="112" spans="1:25" s="80" customFormat="1" ht="12.75" customHeight="1">
      <c r="A112" s="225" t="s">
        <v>337</v>
      </c>
      <c r="B112" s="237"/>
      <c r="C112" s="238" t="s">
        <v>387</v>
      </c>
      <c r="D112" s="239" t="s">
        <v>277</v>
      </c>
      <c r="E112" s="224" t="s">
        <v>28</v>
      </c>
      <c r="F112" s="19"/>
      <c r="G112" s="20"/>
      <c r="H112" s="21"/>
      <c r="I112" s="20"/>
      <c r="J112" s="21"/>
      <c r="K112" s="20"/>
      <c r="L112" s="21"/>
      <c r="M112" s="20"/>
      <c r="N112" s="101"/>
      <c r="O112" s="22">
        <f>IF(COUNT(F112)=0,"",VLOOKUP(F112,Pts!$A$2:$B$112,2,FALSE))</f>
      </c>
      <c r="P112" s="23">
        <f>IF(COUNT(G112)=0,"",VLOOKUP(G112,Pts!$A$2:$B$112,2,FALSE))</f>
      </c>
      <c r="Q112" s="24">
        <f>IF(COUNT(H112)=0,"",VLOOKUP(H112,Pts!$A$2:$B$112,2,FALSE))</f>
      </c>
      <c r="R112" s="23">
        <f>IF(COUNT(I112)=0,"",VLOOKUP(I112,Pts!$A$2:$B$112,2,FALSE))</f>
      </c>
      <c r="S112" s="24">
        <f>IF(COUNT(J112)=0,"",VLOOKUP(J112,Pts!$A$2:$B$112,2,FALSE))</f>
      </c>
      <c r="T112" s="23">
        <f>IF(COUNT(K112)=0,"",VLOOKUP(K112,Pts!$A$2:$B$112,2,FALSE))</f>
      </c>
      <c r="U112" s="24">
        <f>IF(COUNT(L112)=0,"",VLOOKUP(L112,Pts!$A$2:$B$112,2,FALSE))</f>
      </c>
      <c r="V112" s="23">
        <f>IF(COUNT(M112)=0,"",VLOOKUP(M112,Pts!$A$2:$B$112,2,FALSE))</f>
      </c>
      <c r="W112" s="24">
        <f>IF(COUNT(N112)=0,"",VLOOKUP(N112,Pts!$A$2:$B$112,2,FALSE))</f>
      </c>
      <c r="X112" s="25">
        <f t="shared" si="2"/>
        <v>0</v>
      </c>
      <c r="Y112" s="25">
        <f>IF(COUNT(O112:W112)=Pts!$D$1,SUM(O112:W112)-SMALL(O112:W112,1),SUM(O112:W112))</f>
        <v>0</v>
      </c>
    </row>
    <row r="113" spans="1:25" s="80" customFormat="1" ht="12.75" customHeight="1">
      <c r="A113" s="255" t="s">
        <v>337</v>
      </c>
      <c r="B113" s="221" t="s">
        <v>136</v>
      </c>
      <c r="C113" s="222" t="s">
        <v>169</v>
      </c>
      <c r="D113" s="223" t="s">
        <v>85</v>
      </c>
      <c r="E113" s="247" t="s">
        <v>22</v>
      </c>
      <c r="F113" s="19"/>
      <c r="G113" s="20"/>
      <c r="H113" s="21"/>
      <c r="I113" s="20"/>
      <c r="J113" s="21"/>
      <c r="K113" s="20"/>
      <c r="L113" s="21"/>
      <c r="M113" s="20"/>
      <c r="N113" s="101"/>
      <c r="O113" s="22">
        <f>IF(COUNT(F113)=0,"",VLOOKUP(F113,Pts!$A$2:$B$112,2,FALSE))</f>
      </c>
      <c r="P113" s="23">
        <f>IF(COUNT(G113)=0,"",VLOOKUP(G113,Pts!$A$2:$B$112,2,FALSE))</f>
      </c>
      <c r="Q113" s="24">
        <f>IF(COUNT(H113)=0,"",VLOOKUP(H113,Pts!$A$2:$B$112,2,FALSE))</f>
      </c>
      <c r="R113" s="23">
        <f>IF(COUNT(I113)=0,"",VLOOKUP(I113,Pts!$A$2:$B$112,2,FALSE))</f>
      </c>
      <c r="S113" s="24">
        <f>IF(COUNT(J113)=0,"",VLOOKUP(J113,Pts!$A$2:$B$112,2,FALSE))</f>
      </c>
      <c r="T113" s="23">
        <f>IF(COUNT(K113)=0,"",VLOOKUP(K113,Pts!$A$2:$B$112,2,FALSE))</f>
      </c>
      <c r="U113" s="24">
        <f>IF(COUNT(L113)=0,"",VLOOKUP(L113,Pts!$A$2:$B$112,2,FALSE))</f>
      </c>
      <c r="V113" s="23">
        <f>IF(COUNT(M113)=0,"",VLOOKUP(M113,Pts!$A$2:$B$112,2,FALSE))</f>
      </c>
      <c r="W113" s="24">
        <f>IF(COUNT(N113)=0,"",VLOOKUP(N113,Pts!$A$2:$B$112,2,FALSE))</f>
      </c>
      <c r="X113" s="25">
        <f t="shared" si="2"/>
        <v>0</v>
      </c>
      <c r="Y113" s="25">
        <f>IF(COUNT(O113:W113)=Pts!$D$1,SUM(O113:W113)-SMALL(O113:W113,1),SUM(O113:W113))</f>
        <v>0</v>
      </c>
    </row>
    <row r="114" spans="1:25" s="80" customFormat="1" ht="12.75" customHeight="1">
      <c r="A114" s="241"/>
      <c r="B114" s="249" t="s">
        <v>16</v>
      </c>
      <c r="C114" s="250" t="s">
        <v>106</v>
      </c>
      <c r="D114" s="251" t="s">
        <v>107</v>
      </c>
      <c r="E114" s="245" t="s">
        <v>22</v>
      </c>
      <c r="F114" s="19"/>
      <c r="G114" s="20"/>
      <c r="H114" s="21"/>
      <c r="I114" s="20"/>
      <c r="J114" s="21"/>
      <c r="K114" s="20"/>
      <c r="L114" s="21"/>
      <c r="M114" s="20"/>
      <c r="N114" s="101"/>
      <c r="O114" s="22">
        <f>IF(COUNT(F114)=0,"",VLOOKUP(F114,Pts!$A$2:$B$112,2,FALSE))</f>
      </c>
      <c r="P114" s="23">
        <f>IF(COUNT(G114)=0,"",VLOOKUP(G114,Pts!$A$2:$B$112,2,FALSE))</f>
      </c>
      <c r="Q114" s="24">
        <f>IF(COUNT(H114)=0,"",VLOOKUP(H114,Pts!$A$2:$B$112,2,FALSE))</f>
      </c>
      <c r="R114" s="23">
        <f>IF(COUNT(I114)=0,"",VLOOKUP(I114,Pts!$A$2:$B$112,2,FALSE))</f>
      </c>
      <c r="S114" s="24">
        <f>IF(COUNT(J114)=0,"",VLOOKUP(J114,Pts!$A$2:$B$112,2,FALSE))</f>
      </c>
      <c r="T114" s="23">
        <f>IF(COUNT(K114)=0,"",VLOOKUP(K114,Pts!$A$2:$B$112,2,FALSE))</f>
      </c>
      <c r="U114" s="24">
        <f>IF(COUNT(L114)=0,"",VLOOKUP(L114,Pts!$A$2:$B$112,2,FALSE))</f>
      </c>
      <c r="V114" s="23">
        <f>IF(COUNT(M114)=0,"",VLOOKUP(M114,Pts!$A$2:$B$112,2,FALSE))</f>
      </c>
      <c r="W114" s="24">
        <f>IF(COUNT(N114)=0,"",VLOOKUP(N114,Pts!$A$2:$B$112,2,FALSE))</f>
      </c>
      <c r="X114" s="25">
        <f t="shared" si="2"/>
        <v>0</v>
      </c>
      <c r="Y114" s="25">
        <f>IF(COUNT(O114:W114)=Pts!$D$1,SUM(O114:W114)-SMALL(O114:W114,1),SUM(O114:W114))</f>
        <v>0</v>
      </c>
    </row>
    <row r="115" spans="1:25" s="80" customFormat="1" ht="12.75" customHeight="1">
      <c r="A115" s="220" t="s">
        <v>341</v>
      </c>
      <c r="B115" s="237" t="s">
        <v>16</v>
      </c>
      <c r="C115" s="238" t="s">
        <v>364</v>
      </c>
      <c r="D115" s="239" t="s">
        <v>365</v>
      </c>
      <c r="E115" s="224" t="s">
        <v>259</v>
      </c>
      <c r="F115" s="19"/>
      <c r="G115" s="20"/>
      <c r="H115" s="21"/>
      <c r="I115" s="20"/>
      <c r="J115" s="21"/>
      <c r="K115" s="20"/>
      <c r="L115" s="21"/>
      <c r="M115" s="20"/>
      <c r="N115" s="101"/>
      <c r="O115" s="22">
        <f>IF(COUNT(F115)=0,"",VLOOKUP(F115,Pts!$A$2:$B$112,2,FALSE))</f>
      </c>
      <c r="P115" s="23">
        <f>IF(COUNT(G115)=0,"",VLOOKUP(G115,Pts!$A$2:$B$112,2,FALSE))</f>
      </c>
      <c r="Q115" s="24">
        <f>IF(COUNT(H115)=0,"",VLOOKUP(H115,Pts!$A$2:$B$112,2,FALSE))</f>
      </c>
      <c r="R115" s="23">
        <f>IF(COUNT(I115)=0,"",VLOOKUP(I115,Pts!$A$2:$B$112,2,FALSE))</f>
      </c>
      <c r="S115" s="24">
        <f>IF(COUNT(J115)=0,"",VLOOKUP(J115,Pts!$A$2:$B$112,2,FALSE))</f>
      </c>
      <c r="T115" s="23">
        <f>IF(COUNT(K115)=0,"",VLOOKUP(K115,Pts!$A$2:$B$112,2,FALSE))</f>
      </c>
      <c r="U115" s="24">
        <f>IF(COUNT(L115)=0,"",VLOOKUP(L115,Pts!$A$2:$B$112,2,FALSE))</f>
      </c>
      <c r="V115" s="23">
        <f>IF(COUNT(M115)=0,"",VLOOKUP(M115,Pts!$A$2:$B$112,2,FALSE))</f>
      </c>
      <c r="W115" s="24">
        <f>IF(COUNT(N115)=0,"",VLOOKUP(N115,Pts!$A$2:$B$112,2,FALSE))</f>
      </c>
      <c r="X115" s="25">
        <f t="shared" si="2"/>
        <v>0</v>
      </c>
      <c r="Y115" s="25">
        <f>IF(COUNT(O115:W115)=Pts!$D$1,SUM(O115:W115)-SMALL(O115:W115,1),SUM(O115:W115))</f>
        <v>0</v>
      </c>
    </row>
    <row r="116" spans="1:25" s="80" customFormat="1" ht="12.75" customHeight="1">
      <c r="A116" s="220" t="s">
        <v>139</v>
      </c>
      <c r="B116" s="221" t="s">
        <v>16</v>
      </c>
      <c r="C116" s="222" t="s">
        <v>186</v>
      </c>
      <c r="D116" s="223" t="s">
        <v>85</v>
      </c>
      <c r="E116" s="224" t="s">
        <v>41</v>
      </c>
      <c r="F116" s="19"/>
      <c r="G116" s="20"/>
      <c r="H116" s="21"/>
      <c r="I116" s="20"/>
      <c r="J116" s="21"/>
      <c r="K116" s="20"/>
      <c r="L116" s="21"/>
      <c r="M116" s="20"/>
      <c r="N116" s="101"/>
      <c r="O116" s="22">
        <f>IF(COUNT(F116)=0,"",VLOOKUP(F116,Pts!$A$2:$B$112,2,FALSE))</f>
      </c>
      <c r="P116" s="23">
        <f>IF(COUNT(G116)=0,"",VLOOKUP(G116,Pts!$A$2:$B$112,2,FALSE))</f>
      </c>
      <c r="Q116" s="24">
        <f>IF(COUNT(H116)=0,"",VLOOKUP(H116,Pts!$A$2:$B$112,2,FALSE))</f>
      </c>
      <c r="R116" s="23">
        <f>IF(COUNT(I116)=0,"",VLOOKUP(I116,Pts!$A$2:$B$112,2,FALSE))</f>
      </c>
      <c r="S116" s="24">
        <f>IF(COUNT(J116)=0,"",VLOOKUP(J116,Pts!$A$2:$B$112,2,FALSE))</f>
      </c>
      <c r="T116" s="23">
        <f>IF(COUNT(K116)=0,"",VLOOKUP(K116,Pts!$A$2:$B$112,2,FALSE))</f>
      </c>
      <c r="U116" s="24">
        <f>IF(COUNT(L116)=0,"",VLOOKUP(L116,Pts!$A$2:$B$112,2,FALSE))</f>
      </c>
      <c r="V116" s="23">
        <f>IF(COUNT(M116)=0,"",VLOOKUP(M116,Pts!$A$2:$B$112,2,FALSE))</f>
      </c>
      <c r="W116" s="24">
        <f>IF(COUNT(N116)=0,"",VLOOKUP(N116,Pts!$A$2:$B$112,2,FALSE))</f>
      </c>
      <c r="X116" s="25">
        <f t="shared" si="2"/>
        <v>0</v>
      </c>
      <c r="Y116" s="25">
        <f>IF(COUNT(O116:W116)=Pts!$D$1,SUM(O116:W116)-SMALL(O116:W116,1),SUM(O116:W116))</f>
        <v>0</v>
      </c>
    </row>
    <row r="117" spans="1:25" s="80" customFormat="1" ht="12.75" customHeight="1">
      <c r="A117" s="220" t="s">
        <v>337</v>
      </c>
      <c r="B117" s="237"/>
      <c r="C117" s="238" t="s">
        <v>207</v>
      </c>
      <c r="D117" s="239" t="s">
        <v>311</v>
      </c>
      <c r="E117" s="240" t="s">
        <v>209</v>
      </c>
      <c r="F117" s="19"/>
      <c r="G117" s="20"/>
      <c r="H117" s="21"/>
      <c r="I117" s="20"/>
      <c r="J117" s="21"/>
      <c r="K117" s="20"/>
      <c r="L117" s="21"/>
      <c r="M117" s="20"/>
      <c r="N117" s="101"/>
      <c r="O117" s="22">
        <f>IF(COUNT(F117)=0,"",VLOOKUP(F117,Pts!$A$2:$B$112,2,FALSE))</f>
      </c>
      <c r="P117" s="23">
        <f>IF(COUNT(G117)=0,"",VLOOKUP(G117,Pts!$A$2:$B$112,2,FALSE))</f>
      </c>
      <c r="Q117" s="24">
        <f>IF(COUNT(H117)=0,"",VLOOKUP(H117,Pts!$A$2:$B$112,2,FALSE))</f>
      </c>
      <c r="R117" s="23">
        <f>IF(COUNT(I117)=0,"",VLOOKUP(I117,Pts!$A$2:$B$112,2,FALSE))</f>
      </c>
      <c r="S117" s="24">
        <f>IF(COUNT(J117)=0,"",VLOOKUP(J117,Pts!$A$2:$B$112,2,FALSE))</f>
      </c>
      <c r="T117" s="23">
        <f>IF(COUNT(K117)=0,"",VLOOKUP(K117,Pts!$A$2:$B$112,2,FALSE))</f>
      </c>
      <c r="U117" s="24">
        <f>IF(COUNT(L117)=0,"",VLOOKUP(L117,Pts!$A$2:$B$112,2,FALSE))</f>
      </c>
      <c r="V117" s="23">
        <f>IF(COUNT(M117)=0,"",VLOOKUP(M117,Pts!$A$2:$B$112,2,FALSE))</f>
      </c>
      <c r="W117" s="24">
        <f>IF(COUNT(N117)=0,"",VLOOKUP(N117,Pts!$A$2:$B$112,2,FALSE))</f>
      </c>
      <c r="X117" s="25">
        <f t="shared" si="2"/>
        <v>0</v>
      </c>
      <c r="Y117" s="25">
        <f>IF(COUNT(O117:W117)=Pts!$D$1,SUM(O117:W117)-SMALL(O117:W117,1),SUM(O117:W117))</f>
        <v>0</v>
      </c>
    </row>
    <row r="118" spans="1:25" s="80" customFormat="1" ht="12.75" customHeight="1">
      <c r="A118" s="225" t="s">
        <v>341</v>
      </c>
      <c r="B118" s="221" t="s">
        <v>136</v>
      </c>
      <c r="C118" s="222" t="s">
        <v>415</v>
      </c>
      <c r="D118" s="223" t="s">
        <v>10</v>
      </c>
      <c r="E118" s="224" t="s">
        <v>36</v>
      </c>
      <c r="F118" s="19"/>
      <c r="G118" s="20"/>
      <c r="H118" s="175"/>
      <c r="I118" s="20"/>
      <c r="J118" s="21"/>
      <c r="K118" s="20"/>
      <c r="L118" s="21"/>
      <c r="M118" s="20"/>
      <c r="N118" s="101"/>
      <c r="O118" s="22">
        <f>IF(COUNT(F118)=0,"",VLOOKUP(F118,Pts!$A$2:$B$112,2,FALSE))</f>
      </c>
      <c r="P118" s="23">
        <f>IF(COUNT(G118)=0,"",VLOOKUP(G118,Pts!$A$2:$B$112,2,FALSE))</f>
      </c>
      <c r="Q118" s="24">
        <f>IF(COUNT(H118)=0,"",VLOOKUP(H118,Pts!$A$2:$B$112,2,FALSE))</f>
      </c>
      <c r="R118" s="23">
        <f>IF(COUNT(I118)=0,"",VLOOKUP(I118,Pts!$A$2:$B$112,2,FALSE))</f>
      </c>
      <c r="S118" s="24">
        <f>IF(COUNT(J118)=0,"",VLOOKUP(J118,Pts!$A$2:$B$112,2,FALSE))</f>
      </c>
      <c r="T118" s="23">
        <f>IF(COUNT(K118)=0,"",VLOOKUP(K118,Pts!$A$2:$B$112,2,FALSE))</f>
      </c>
      <c r="U118" s="24">
        <f>IF(COUNT(L118)=0,"",VLOOKUP(L118,Pts!$A$2:$B$112,2,FALSE))</f>
      </c>
      <c r="V118" s="23">
        <f>IF(COUNT(M118)=0,"",VLOOKUP(M118,Pts!$A$2:$B$112,2,FALSE))</f>
      </c>
      <c r="W118" s="24">
        <f>IF(COUNT(N118)=0,"",VLOOKUP(N118,Pts!$A$2:$B$112,2,FALSE))</f>
      </c>
      <c r="X118" s="25">
        <f t="shared" si="2"/>
        <v>0</v>
      </c>
      <c r="Y118" s="25">
        <f>IF(COUNT(O118:W118)=Pts!$D$1,SUM(O118:W118)-SMALL(O118:W118,1),SUM(O118:W118))</f>
        <v>0</v>
      </c>
    </row>
    <row r="119" spans="1:25" s="80" customFormat="1" ht="12.75" customHeight="1">
      <c r="A119" s="220" t="s">
        <v>337</v>
      </c>
      <c r="B119" s="221"/>
      <c r="C119" s="222" t="s">
        <v>324</v>
      </c>
      <c r="D119" s="223" t="s">
        <v>237</v>
      </c>
      <c r="E119" s="224" t="s">
        <v>41</v>
      </c>
      <c r="F119" s="19"/>
      <c r="G119" s="20"/>
      <c r="H119" s="21"/>
      <c r="I119" s="20"/>
      <c r="J119" s="21"/>
      <c r="K119" s="20"/>
      <c r="L119" s="21"/>
      <c r="M119" s="20"/>
      <c r="N119" s="101"/>
      <c r="O119" s="22">
        <f>IF(COUNT(F119)=0,"",VLOOKUP(F119,Pts!$A$2:$B$112,2,FALSE))</f>
      </c>
      <c r="P119" s="23">
        <f>IF(COUNT(G119)=0,"",VLOOKUP(G119,Pts!$A$2:$B$112,2,FALSE))</f>
      </c>
      <c r="Q119" s="24">
        <f>IF(COUNT(H119)=0,"",VLOOKUP(H119,Pts!$A$2:$B$112,2,FALSE))</f>
      </c>
      <c r="R119" s="23">
        <f>IF(COUNT(I119)=0,"",VLOOKUP(I119,Pts!$A$2:$B$112,2,FALSE))</f>
      </c>
      <c r="S119" s="24">
        <f>IF(COUNT(J119)=0,"",VLOOKUP(J119,Pts!$A$2:$B$112,2,FALSE))</f>
      </c>
      <c r="T119" s="23">
        <f>IF(COUNT(K119)=0,"",VLOOKUP(K119,Pts!$A$2:$B$112,2,FALSE))</f>
      </c>
      <c r="U119" s="24">
        <f>IF(COUNT(L119)=0,"",VLOOKUP(L119,Pts!$A$2:$B$112,2,FALSE))</f>
      </c>
      <c r="V119" s="23">
        <f>IF(COUNT(M119)=0,"",VLOOKUP(M119,Pts!$A$2:$B$112,2,FALSE))</f>
      </c>
      <c r="W119" s="24">
        <f>IF(COUNT(N119)=0,"",VLOOKUP(N119,Pts!$A$2:$B$112,2,FALSE))</f>
      </c>
      <c r="X119" s="25">
        <f t="shared" si="2"/>
        <v>0</v>
      </c>
      <c r="Y119" s="25">
        <f>IF(COUNT(O119:W119)=Pts!$D$1,SUM(O119:W119)-SMALL(O119:W119,1),SUM(O119:W119))</f>
        <v>0</v>
      </c>
    </row>
    <row r="120" spans="1:25" s="80" customFormat="1" ht="12.75" customHeight="1">
      <c r="A120" s="220" t="s">
        <v>340</v>
      </c>
      <c r="B120" s="234" t="s">
        <v>50</v>
      </c>
      <c r="C120" s="222" t="s">
        <v>324</v>
      </c>
      <c r="D120" s="236" t="s">
        <v>332</v>
      </c>
      <c r="E120" s="224" t="s">
        <v>41</v>
      </c>
      <c r="F120" s="19"/>
      <c r="G120" s="20"/>
      <c r="H120" s="21"/>
      <c r="I120" s="20"/>
      <c r="J120" s="21"/>
      <c r="K120" s="20"/>
      <c r="L120" s="21"/>
      <c r="M120" s="20"/>
      <c r="N120" s="101"/>
      <c r="O120" s="22">
        <f>IF(COUNT(F120)=0,"",VLOOKUP(F120,Pts!$A$2:$B$112,2,FALSE))</f>
      </c>
      <c r="P120" s="23">
        <f>IF(COUNT(G120)=0,"",VLOOKUP(G120,Pts!$A$2:$B$112,2,FALSE))</f>
      </c>
      <c r="Q120" s="24">
        <f>IF(COUNT(H120)=0,"",VLOOKUP(H120,Pts!$A$2:$B$112,2,FALSE))</f>
      </c>
      <c r="R120" s="23">
        <f>IF(COUNT(I120)=0,"",VLOOKUP(I120,Pts!$A$2:$B$112,2,FALSE))</f>
      </c>
      <c r="S120" s="24">
        <f>IF(COUNT(J120)=0,"",VLOOKUP(J120,Pts!$A$2:$B$112,2,FALSE))</f>
      </c>
      <c r="T120" s="23">
        <f>IF(COUNT(K120)=0,"",VLOOKUP(K120,Pts!$A$2:$B$112,2,FALSE))</f>
      </c>
      <c r="U120" s="24">
        <f>IF(COUNT(L120)=0,"",VLOOKUP(L120,Pts!$A$2:$B$112,2,FALSE))</f>
      </c>
      <c r="V120" s="23">
        <f>IF(COUNT(M120)=0,"",VLOOKUP(M120,Pts!$A$2:$B$112,2,FALSE))</f>
      </c>
      <c r="W120" s="24">
        <f>IF(COUNT(N120)=0,"",VLOOKUP(N120,Pts!$A$2:$B$112,2,FALSE))</f>
      </c>
      <c r="X120" s="25">
        <f t="shared" si="2"/>
        <v>0</v>
      </c>
      <c r="Y120" s="25">
        <f>IF(COUNT(O120:W120)=Pts!$D$1,SUM(O120:W120)-SMALL(O120:W120,1),SUM(O120:W120))</f>
        <v>0</v>
      </c>
    </row>
    <row r="121" spans="1:25" s="80" customFormat="1" ht="12.75" customHeight="1">
      <c r="A121" s="225" t="s">
        <v>340</v>
      </c>
      <c r="B121" s="237"/>
      <c r="C121" s="238" t="s">
        <v>283</v>
      </c>
      <c r="D121" s="239" t="s">
        <v>284</v>
      </c>
      <c r="E121" s="240" t="s">
        <v>19</v>
      </c>
      <c r="F121" s="19"/>
      <c r="G121" s="20"/>
      <c r="H121" s="21"/>
      <c r="I121" s="20"/>
      <c r="J121" s="21"/>
      <c r="K121" s="20"/>
      <c r="L121" s="21"/>
      <c r="M121" s="20"/>
      <c r="N121" s="101"/>
      <c r="O121" s="22">
        <f>IF(COUNT(F121)=0,"",VLOOKUP(F121,Pts!$A$2:$B$112,2,FALSE))</f>
      </c>
      <c r="P121" s="23">
        <f>IF(COUNT(G121)=0,"",VLOOKUP(G121,Pts!$A$2:$B$112,2,FALSE))</f>
      </c>
      <c r="Q121" s="24">
        <f>IF(COUNT(H121)=0,"",VLOOKUP(H121,Pts!$A$2:$B$112,2,FALSE))</f>
      </c>
      <c r="R121" s="23">
        <f>IF(COUNT(I121)=0,"",VLOOKUP(I121,Pts!$A$2:$B$112,2,FALSE))</f>
      </c>
      <c r="S121" s="24">
        <f>IF(COUNT(J121)=0,"",VLOOKUP(J121,Pts!$A$2:$B$112,2,FALSE))</f>
      </c>
      <c r="T121" s="23">
        <f>IF(COUNT(K121)=0,"",VLOOKUP(K121,Pts!$A$2:$B$112,2,FALSE))</f>
      </c>
      <c r="U121" s="24">
        <f>IF(COUNT(L121)=0,"",VLOOKUP(L121,Pts!$A$2:$B$112,2,FALSE))</f>
      </c>
      <c r="V121" s="23">
        <f>IF(COUNT(M121)=0,"",VLOOKUP(M121,Pts!$A$2:$B$112,2,FALSE))</f>
      </c>
      <c r="W121" s="24">
        <f>IF(COUNT(N121)=0,"",VLOOKUP(N121,Pts!$A$2:$B$112,2,FALSE))</f>
      </c>
      <c r="X121" s="25">
        <f t="shared" si="2"/>
        <v>0</v>
      </c>
      <c r="Y121" s="25">
        <f>IF(COUNT(O121:W121)=Pts!$D$1,SUM(O121:W121)-SMALL(O121:W121,1),SUM(O121:W121))</f>
        <v>0</v>
      </c>
    </row>
    <row r="122" spans="1:250" s="80" customFormat="1" ht="12.75" customHeight="1">
      <c r="A122" s="141"/>
      <c r="B122" s="163" t="s">
        <v>16</v>
      </c>
      <c r="C122" s="164" t="s">
        <v>330</v>
      </c>
      <c r="D122" s="165" t="s">
        <v>325</v>
      </c>
      <c r="E122" s="46" t="s">
        <v>26</v>
      </c>
      <c r="F122" s="19"/>
      <c r="G122" s="20"/>
      <c r="H122" s="21"/>
      <c r="I122" s="20"/>
      <c r="J122" s="21"/>
      <c r="K122" s="20"/>
      <c r="L122" s="21"/>
      <c r="M122" s="20"/>
      <c r="N122" s="101"/>
      <c r="O122" s="22">
        <f>IF(COUNT(F122)=0,"",VLOOKUP(F122,Pts!$A$2:$B$112,2,FALSE))</f>
      </c>
      <c r="P122" s="23">
        <f>IF(COUNT(G122)=0,"",VLOOKUP(G122,Pts!$A$2:$B$112,2,FALSE))</f>
      </c>
      <c r="Q122" s="24">
        <f>IF(COUNT(H122)=0,"",VLOOKUP(H122,Pts!$A$2:$B$112,2,FALSE))</f>
      </c>
      <c r="R122" s="23">
        <f>IF(COUNT(I122)=0,"",VLOOKUP(I122,Pts!$A$2:$B$112,2,FALSE))</f>
      </c>
      <c r="S122" s="24">
        <f>IF(COUNT(J122)=0,"",VLOOKUP(J122,Pts!$A$2:$B$112,2,FALSE))</f>
      </c>
      <c r="T122" s="23">
        <f>IF(COUNT(K122)=0,"",VLOOKUP(K122,Pts!$A$2:$B$112,2,FALSE))</f>
      </c>
      <c r="U122" s="24">
        <f>IF(COUNT(L122)=0,"",VLOOKUP(L122,Pts!$A$2:$B$112,2,FALSE))</f>
      </c>
      <c r="V122" s="23">
        <f>IF(COUNT(M122)=0,"",VLOOKUP(M122,Pts!$A$2:$B$112,2,FALSE))</f>
      </c>
      <c r="W122" s="24">
        <f>IF(COUNT(N122)=0,"",VLOOKUP(N122,Pts!$A$2:$B$112,2,FALSE))</f>
      </c>
      <c r="X122" s="25">
        <f t="shared" si="2"/>
        <v>0</v>
      </c>
      <c r="Y122" s="25">
        <f>IF(COUNT(O122:W122)=Pts!$D$1,SUM(O122:W122)-SMALL(O122:W122,1),SUM(O122:W122))</f>
        <v>0</v>
      </c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</row>
    <row r="123" spans="1:25" s="80" customFormat="1" ht="12.75" customHeight="1">
      <c r="A123" s="225">
        <v>250</v>
      </c>
      <c r="B123" s="242"/>
      <c r="C123" s="257" t="s">
        <v>187</v>
      </c>
      <c r="D123" s="258" t="s">
        <v>52</v>
      </c>
      <c r="E123" s="224" t="s">
        <v>36</v>
      </c>
      <c r="F123" s="19"/>
      <c r="G123" s="20"/>
      <c r="H123" s="21"/>
      <c r="I123" s="20"/>
      <c r="J123" s="21"/>
      <c r="K123" s="20"/>
      <c r="L123" s="21"/>
      <c r="M123" s="20"/>
      <c r="N123" s="101"/>
      <c r="O123" s="22">
        <f>IF(COUNT(F123)=0,"",VLOOKUP(F123,Pts!$A$2:$B$112,2,FALSE))</f>
      </c>
      <c r="P123" s="23">
        <f>IF(COUNT(G123)=0,"",VLOOKUP(G123,Pts!$A$2:$B$112,2,FALSE))</f>
      </c>
      <c r="Q123" s="24">
        <f>IF(COUNT(H123)=0,"",VLOOKUP(H123,Pts!$A$2:$B$112,2,FALSE))</f>
      </c>
      <c r="R123" s="23">
        <f>IF(COUNT(I123)=0,"",VLOOKUP(I123,Pts!$A$2:$B$112,2,FALSE))</f>
      </c>
      <c r="S123" s="24">
        <f>IF(COUNT(J123)=0,"",VLOOKUP(J123,Pts!$A$2:$B$112,2,FALSE))</f>
      </c>
      <c r="T123" s="23">
        <f>IF(COUNT(K123)=0,"",VLOOKUP(K123,Pts!$A$2:$B$112,2,FALSE))</f>
      </c>
      <c r="U123" s="24">
        <f>IF(COUNT(L123)=0,"",VLOOKUP(L123,Pts!$A$2:$B$112,2,FALSE))</f>
      </c>
      <c r="V123" s="23">
        <f>IF(COUNT(M123)=0,"",VLOOKUP(M123,Pts!$A$2:$B$112,2,FALSE))</f>
      </c>
      <c r="W123" s="24">
        <f>IF(COUNT(N123)=0,"",VLOOKUP(N123,Pts!$A$2:$B$112,2,FALSE))</f>
      </c>
      <c r="X123" s="25">
        <f t="shared" si="2"/>
        <v>0</v>
      </c>
      <c r="Y123" s="25">
        <f>IF(COUNT(O123:W123)=Pts!$D$1,SUM(O123:W123)-SMALL(O123:W123,1),SUM(O123:W123))</f>
        <v>0</v>
      </c>
    </row>
    <row r="124" spans="1:25" s="80" customFormat="1" ht="12.75" customHeight="1">
      <c r="A124" s="29" t="s">
        <v>341</v>
      </c>
      <c r="B124" s="54"/>
      <c r="C124" s="195" t="s">
        <v>531</v>
      </c>
      <c r="D124" s="56" t="s">
        <v>110</v>
      </c>
      <c r="E124" s="57" t="s">
        <v>532</v>
      </c>
      <c r="F124" s="19"/>
      <c r="G124" s="20"/>
      <c r="H124" s="21"/>
      <c r="I124" s="20"/>
      <c r="J124" s="21"/>
      <c r="K124" s="20"/>
      <c r="L124" s="21"/>
      <c r="M124" s="20"/>
      <c r="N124" s="101"/>
      <c r="O124" s="22">
        <f>IF(COUNT(F124)=0,"",VLOOKUP(F124,Pts!$A$2:$B$112,2,FALSE))</f>
      </c>
      <c r="P124" s="23">
        <f>IF(COUNT(G124)=0,"",VLOOKUP(G124,Pts!$A$2:$B$112,2,FALSE))</f>
      </c>
      <c r="Q124" s="24">
        <f>IF(COUNT(H124)=0,"",VLOOKUP(H124,Pts!$A$2:$B$112,2,FALSE))</f>
      </c>
      <c r="R124" s="23">
        <f>IF(COUNT(I124)=0,"",VLOOKUP(I124,Pts!$A$2:$B$112,2,FALSE))</f>
      </c>
      <c r="S124" s="24">
        <f>IF(COUNT(J124)=0,"",VLOOKUP(J124,Pts!$A$2:$B$112,2,FALSE))</f>
      </c>
      <c r="T124" s="23">
        <f>IF(COUNT(K124)=0,"",VLOOKUP(K124,Pts!$A$2:$B$112,2,FALSE))</f>
      </c>
      <c r="U124" s="24">
        <f>IF(COUNT(L124)=0,"",VLOOKUP(L124,Pts!$A$2:$B$112,2,FALSE))</f>
      </c>
      <c r="V124" s="23">
        <f>IF(COUNT(M124)=0,"",VLOOKUP(M124,Pts!$A$2:$B$112,2,FALSE))</f>
      </c>
      <c r="W124" s="24">
        <f>IF(COUNT(N124)=0,"",VLOOKUP(N124,Pts!$A$2:$B$112,2,FALSE))</f>
      </c>
      <c r="X124" s="25">
        <f t="shared" si="2"/>
        <v>0</v>
      </c>
      <c r="Y124" s="25">
        <f>IF(COUNT(O124:W124)=Pts!$D$1,SUM(O124:W124)-SMALL(O124:W124,1),SUM(O124:W124))</f>
        <v>0</v>
      </c>
    </row>
    <row r="125" spans="1:250" s="27" customFormat="1" ht="12.75" customHeight="1">
      <c r="A125" s="225" t="s">
        <v>340</v>
      </c>
      <c r="B125" s="237"/>
      <c r="C125" s="238" t="s">
        <v>299</v>
      </c>
      <c r="D125" s="239" t="s">
        <v>300</v>
      </c>
      <c r="E125" s="224" t="s">
        <v>428</v>
      </c>
      <c r="F125" s="19"/>
      <c r="G125" s="20"/>
      <c r="H125" s="21"/>
      <c r="I125" s="20"/>
      <c r="J125" s="21"/>
      <c r="K125" s="20"/>
      <c r="L125" s="21"/>
      <c r="M125" s="20"/>
      <c r="N125" s="101"/>
      <c r="O125" s="22">
        <f>IF(COUNT(F125)=0,"",VLOOKUP(F125,Pts!$A$2:$B$112,2,FALSE))</f>
      </c>
      <c r="P125" s="23">
        <f>IF(COUNT(G125)=0,"",VLOOKUP(G125,Pts!$A$2:$B$112,2,FALSE))</f>
      </c>
      <c r="Q125" s="24">
        <f>IF(COUNT(H125)=0,"",VLOOKUP(H125,Pts!$A$2:$B$112,2,FALSE))</f>
      </c>
      <c r="R125" s="23">
        <f>IF(COUNT(I125)=0,"",VLOOKUP(I125,Pts!$A$2:$B$112,2,FALSE))</f>
      </c>
      <c r="S125" s="24">
        <f>IF(COUNT(J125)=0,"",VLOOKUP(J125,Pts!$A$2:$B$112,2,FALSE))</f>
      </c>
      <c r="T125" s="23">
        <f>IF(COUNT(K125)=0,"",VLOOKUP(K125,Pts!$A$2:$B$112,2,FALSE))</f>
      </c>
      <c r="U125" s="24">
        <f>IF(COUNT(L125)=0,"",VLOOKUP(L125,Pts!$A$2:$B$112,2,FALSE))</f>
      </c>
      <c r="V125" s="23">
        <f>IF(COUNT(M125)=0,"",VLOOKUP(M125,Pts!$A$2:$B$112,2,FALSE))</f>
      </c>
      <c r="W125" s="24">
        <f>IF(COUNT(N125)=0,"",VLOOKUP(N125,Pts!$A$2:$B$112,2,FALSE))</f>
      </c>
      <c r="X125" s="25">
        <f t="shared" si="2"/>
        <v>0</v>
      </c>
      <c r="Y125" s="25">
        <f>IF(COUNT(O125:W125)=Pts!$D$1,SUM(O125:W125)-SMALL(O125:W125,1),SUM(O125:W125))</f>
        <v>0</v>
      </c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80"/>
      <c r="FZ125" s="80"/>
      <c r="GA125" s="80"/>
      <c r="GB125" s="80"/>
      <c r="GC125" s="80"/>
      <c r="GD125" s="80"/>
      <c r="GE125" s="80"/>
      <c r="GF125" s="80"/>
      <c r="GG125" s="80"/>
      <c r="GH125" s="80"/>
      <c r="GI125" s="80"/>
      <c r="GJ125" s="80"/>
      <c r="GK125" s="80"/>
      <c r="GL125" s="80"/>
      <c r="GM125" s="80"/>
      <c r="GN125" s="80"/>
      <c r="GO125" s="80"/>
      <c r="GP125" s="80"/>
      <c r="GQ125" s="80"/>
      <c r="GR125" s="80"/>
      <c r="GS125" s="80"/>
      <c r="GT125" s="80"/>
      <c r="GU125" s="80"/>
      <c r="GV125" s="80"/>
      <c r="GW125" s="80"/>
      <c r="GX125" s="80"/>
      <c r="GY125" s="80"/>
      <c r="GZ125" s="80"/>
      <c r="HA125" s="80"/>
      <c r="HB125" s="80"/>
      <c r="HC125" s="80"/>
      <c r="HD125" s="80"/>
      <c r="HE125" s="80"/>
      <c r="HF125" s="80"/>
      <c r="HG125" s="80"/>
      <c r="HH125" s="80"/>
      <c r="HI125" s="80"/>
      <c r="HJ125" s="80"/>
      <c r="HK125" s="80"/>
      <c r="HL125" s="80"/>
      <c r="HM125" s="80"/>
      <c r="HN125" s="80"/>
      <c r="HO125" s="80"/>
      <c r="HP125" s="80"/>
      <c r="HQ125" s="80"/>
      <c r="HR125" s="80"/>
      <c r="HS125" s="80"/>
      <c r="HT125" s="80"/>
      <c r="HU125" s="80"/>
      <c r="HV125" s="80"/>
      <c r="HW125" s="80"/>
      <c r="HX125" s="80"/>
      <c r="HY125" s="80"/>
      <c r="HZ125" s="80"/>
      <c r="IA125" s="80"/>
      <c r="IB125" s="80"/>
      <c r="IC125" s="80"/>
      <c r="ID125" s="80"/>
      <c r="IE125" s="80"/>
      <c r="IF125" s="80"/>
      <c r="IG125" s="80"/>
      <c r="IH125" s="80"/>
      <c r="II125" s="80"/>
      <c r="IJ125" s="80"/>
      <c r="IK125" s="80"/>
      <c r="IL125" s="80"/>
      <c r="IM125" s="80"/>
      <c r="IN125" s="80"/>
      <c r="IO125" s="80"/>
      <c r="IP125" s="80"/>
    </row>
    <row r="126" spans="1:25" s="80" customFormat="1" ht="12.75" customHeight="1">
      <c r="A126" s="225" t="s">
        <v>341</v>
      </c>
      <c r="B126" s="237" t="s">
        <v>16</v>
      </c>
      <c r="C126" s="238" t="s">
        <v>470</v>
      </c>
      <c r="D126" s="239" t="s">
        <v>471</v>
      </c>
      <c r="E126" s="240" t="s">
        <v>380</v>
      </c>
      <c r="F126" s="19"/>
      <c r="G126" s="20"/>
      <c r="H126" s="21"/>
      <c r="I126" s="20"/>
      <c r="J126" s="21"/>
      <c r="K126" s="20"/>
      <c r="L126" s="21"/>
      <c r="M126" s="20"/>
      <c r="N126" s="101"/>
      <c r="O126" s="22">
        <f>IF(COUNT(F126)=0,"",VLOOKUP(F126,Pts!$A$2:$B$112,2,FALSE))</f>
      </c>
      <c r="P126" s="23">
        <f>IF(COUNT(G126)=0,"",VLOOKUP(G126,Pts!$A$2:$B$112,2,FALSE))</f>
      </c>
      <c r="Q126" s="24">
        <f>IF(COUNT(H126)=0,"",VLOOKUP(H126,Pts!$A$2:$B$112,2,FALSE))</f>
      </c>
      <c r="R126" s="23">
        <f>IF(COUNT(I126)=0,"",VLOOKUP(I126,Pts!$A$2:$B$112,2,FALSE))</f>
      </c>
      <c r="S126" s="24">
        <f>IF(COUNT(J126)=0,"",VLOOKUP(J126,Pts!$A$2:$B$112,2,FALSE))</f>
      </c>
      <c r="T126" s="23">
        <f>IF(COUNT(K126)=0,"",VLOOKUP(K126,Pts!$A$2:$B$112,2,FALSE))</f>
      </c>
      <c r="U126" s="24">
        <f>IF(COUNT(L126)=0,"",VLOOKUP(L126,Pts!$A$2:$B$112,2,FALSE))</f>
      </c>
      <c r="V126" s="23">
        <f>IF(COUNT(M126)=0,"",VLOOKUP(M126,Pts!$A$2:$B$112,2,FALSE))</f>
      </c>
      <c r="W126" s="24">
        <f>IF(COUNT(N126)=0,"",VLOOKUP(N126,Pts!$A$2:$B$112,2,FALSE))</f>
      </c>
      <c r="X126" s="25">
        <f t="shared" si="2"/>
        <v>0</v>
      </c>
      <c r="Y126" s="25">
        <f>IF(COUNT(O126:W126)=Pts!$D$1,SUM(O126:W126)-SMALL(O126:W126,1),SUM(O126:W126))</f>
        <v>0</v>
      </c>
    </row>
    <row r="127" spans="1:25" s="80" customFormat="1" ht="12.75" customHeight="1">
      <c r="A127" s="29" t="s">
        <v>340</v>
      </c>
      <c r="B127" s="48" t="s">
        <v>50</v>
      </c>
      <c r="C127" s="49" t="s">
        <v>399</v>
      </c>
      <c r="D127" s="50" t="s">
        <v>400</v>
      </c>
      <c r="E127" s="46" t="s">
        <v>53</v>
      </c>
      <c r="F127" s="19"/>
      <c r="G127" s="20"/>
      <c r="H127" s="21"/>
      <c r="I127" s="20"/>
      <c r="J127" s="21"/>
      <c r="K127" s="20"/>
      <c r="L127" s="21"/>
      <c r="M127" s="20"/>
      <c r="N127" s="101"/>
      <c r="O127" s="22">
        <f>IF(COUNT(F127)=0,"",VLOOKUP(F127,Pts!$A$2:$B$112,2,FALSE))</f>
      </c>
      <c r="P127" s="23">
        <f>IF(COUNT(G127)=0,"",VLOOKUP(G127,Pts!$A$2:$B$112,2,FALSE))</f>
      </c>
      <c r="Q127" s="24">
        <f>IF(COUNT(H127)=0,"",VLOOKUP(H127,Pts!$A$2:$B$112,2,FALSE))</f>
      </c>
      <c r="R127" s="23">
        <f>IF(COUNT(I127)=0,"",VLOOKUP(I127,Pts!$A$2:$B$112,2,FALSE))</f>
      </c>
      <c r="S127" s="24">
        <f>IF(COUNT(J127)=0,"",VLOOKUP(J127,Pts!$A$2:$B$112,2,FALSE))</f>
      </c>
      <c r="T127" s="23">
        <f>IF(COUNT(K127)=0,"",VLOOKUP(K127,Pts!$A$2:$B$112,2,FALSE))</f>
      </c>
      <c r="U127" s="24">
        <f>IF(COUNT(L127)=0,"",VLOOKUP(L127,Pts!$A$2:$B$112,2,FALSE))</f>
      </c>
      <c r="V127" s="23">
        <f>IF(COUNT(M127)=0,"",VLOOKUP(M127,Pts!$A$2:$B$112,2,FALSE))</f>
      </c>
      <c r="W127" s="24">
        <f>IF(COUNT(N127)=0,"",VLOOKUP(N127,Pts!$A$2:$B$112,2,FALSE))</f>
      </c>
      <c r="X127" s="25">
        <f t="shared" si="2"/>
        <v>0</v>
      </c>
      <c r="Y127" s="25">
        <f>IF(COUNT(O127:W127)=Pts!$D$1,SUM(O127:W127)-SMALL(O127:W127,1),SUM(O127:W127))</f>
        <v>0</v>
      </c>
    </row>
    <row r="128" spans="1:25" s="80" customFormat="1" ht="12.75" customHeight="1">
      <c r="A128" s="364" t="s">
        <v>337</v>
      </c>
      <c r="B128" s="365"/>
      <c r="C128" s="383" t="s">
        <v>392</v>
      </c>
      <c r="D128" s="384" t="s">
        <v>393</v>
      </c>
      <c r="E128" s="366" t="s">
        <v>8</v>
      </c>
      <c r="F128" s="19"/>
      <c r="G128" s="20"/>
      <c r="H128" s="21"/>
      <c r="I128" s="20"/>
      <c r="J128" s="21"/>
      <c r="K128" s="20"/>
      <c r="L128" s="21"/>
      <c r="M128" s="20"/>
      <c r="N128" s="101"/>
      <c r="O128" s="22"/>
      <c r="P128" s="23"/>
      <c r="Q128" s="24"/>
      <c r="R128" s="23"/>
      <c r="S128" s="24"/>
      <c r="T128" s="23"/>
      <c r="U128" s="24">
        <f>IF(COUNT(L128)=0,"",VLOOKUP(L128,Pts!$A$2:$B$112,2,FALSE))</f>
      </c>
      <c r="V128" s="23">
        <f>IF(COUNT(M128)=0,"",VLOOKUP(M128,Pts!$A$2:$B$112,2,FALSE))</f>
      </c>
      <c r="W128" s="24">
        <f>IF(COUNT(N128)=0,"",VLOOKUP(N128,Pts!$A$2:$B$112,2,FALSE))</f>
      </c>
      <c r="X128" s="25">
        <f t="shared" si="2"/>
        <v>0</v>
      </c>
      <c r="Y128" s="25">
        <f>IF(COUNT(O128:W128)=Pts!$D$1,SUM(O128:W128)-SMALL(O128:W128,1),SUM(O128:W128))</f>
        <v>0</v>
      </c>
    </row>
    <row r="129" spans="1:25" s="80" customFormat="1" ht="12.75" customHeight="1">
      <c r="A129" s="352" t="s">
        <v>341</v>
      </c>
      <c r="B129" s="396"/>
      <c r="C129" s="357" t="s">
        <v>454</v>
      </c>
      <c r="D129" s="359" t="s">
        <v>144</v>
      </c>
      <c r="E129" s="361" t="s">
        <v>166</v>
      </c>
      <c r="F129" s="19"/>
      <c r="G129" s="20"/>
      <c r="H129" s="21"/>
      <c r="I129" s="20"/>
      <c r="J129" s="21"/>
      <c r="K129" s="20"/>
      <c r="L129" s="21"/>
      <c r="M129" s="20"/>
      <c r="N129" s="101"/>
      <c r="O129" s="22"/>
      <c r="P129" s="23"/>
      <c r="Q129" s="24"/>
      <c r="R129" s="23"/>
      <c r="S129" s="24"/>
      <c r="T129" s="23"/>
      <c r="U129" s="24">
        <f>IF(COUNT(L129)=0,"",VLOOKUP(L129,Pts!$A$2:$B$112,2,FALSE))</f>
      </c>
      <c r="V129" s="23">
        <f>IF(COUNT(M129)=0,"",VLOOKUP(M129,Pts!$A$2:$B$112,2,FALSE))</f>
      </c>
      <c r="W129" s="24">
        <f>IF(COUNT(N129)=0,"",VLOOKUP(N129,Pts!$A$2:$B$112,2,FALSE))</f>
      </c>
      <c r="X129" s="25">
        <f t="shared" si="2"/>
        <v>0</v>
      </c>
      <c r="Y129" s="25">
        <f>IF(COUNT(O129:W129)=Pts!$D$1,SUM(O129:W129)-SMALL(O129:W129,1),SUM(O129:W129))</f>
        <v>0</v>
      </c>
    </row>
    <row r="130" spans="1:25" s="80" customFormat="1" ht="12.75" customHeight="1">
      <c r="A130" s="225" t="s">
        <v>337</v>
      </c>
      <c r="B130" s="263"/>
      <c r="C130" s="264" t="s">
        <v>153</v>
      </c>
      <c r="D130" s="265" t="s">
        <v>84</v>
      </c>
      <c r="E130" s="240" t="s">
        <v>41</v>
      </c>
      <c r="F130" s="19"/>
      <c r="G130" s="20"/>
      <c r="H130" s="21"/>
      <c r="I130" s="20"/>
      <c r="J130" s="21"/>
      <c r="K130" s="20"/>
      <c r="L130" s="21"/>
      <c r="M130" s="20"/>
      <c r="N130" s="101"/>
      <c r="O130" s="22">
        <f>IF(COUNT(F130)=0,"",VLOOKUP(F130,Pts!$A$2:$B$112,2,FALSE))</f>
      </c>
      <c r="P130" s="23">
        <f>IF(COUNT(G130)=0,"",VLOOKUP(G130,Pts!$A$2:$B$112,2,FALSE))</f>
      </c>
      <c r="Q130" s="24">
        <f>IF(COUNT(H130)=0,"",VLOOKUP(H130,Pts!$A$2:$B$112,2,FALSE))</f>
      </c>
      <c r="R130" s="23">
        <f>IF(COUNT(I130)=0,"",VLOOKUP(I130,Pts!$A$2:$B$112,2,FALSE))</f>
      </c>
      <c r="S130" s="24">
        <f>IF(COUNT(J130)=0,"",VLOOKUP(J130,Pts!$A$2:$B$112,2,FALSE))</f>
      </c>
      <c r="T130" s="23">
        <f>IF(COUNT(K130)=0,"",VLOOKUP(K130,Pts!$A$2:$B$112,2,FALSE))</f>
      </c>
      <c r="U130" s="24"/>
      <c r="V130" s="23"/>
      <c r="W130" s="24"/>
      <c r="X130" s="25">
        <f aca="true" t="shared" si="3" ref="X130:X193">SUM(O130:W130)</f>
        <v>0</v>
      </c>
      <c r="Y130" s="25">
        <f>IF(COUNT(O130:W130)=Pts!$D$1,SUM(O130:W130)-SMALL(O130:W130,1),SUM(O130:W130))</f>
        <v>0</v>
      </c>
    </row>
    <row r="131" spans="1:25" s="80" customFormat="1" ht="12.75" customHeight="1">
      <c r="A131" s="220" t="s">
        <v>340</v>
      </c>
      <c r="B131" s="263" t="s">
        <v>50</v>
      </c>
      <c r="C131" s="264" t="s">
        <v>606</v>
      </c>
      <c r="D131" s="265" t="s">
        <v>84</v>
      </c>
      <c r="E131" s="247" t="s">
        <v>22</v>
      </c>
      <c r="F131" s="19"/>
      <c r="G131" s="20"/>
      <c r="H131" s="21"/>
      <c r="I131" s="20"/>
      <c r="J131" s="21"/>
      <c r="K131" s="20"/>
      <c r="L131" s="21"/>
      <c r="M131" s="20"/>
      <c r="N131" s="101"/>
      <c r="O131" s="22">
        <f>IF(COUNT(F131)=0,"",VLOOKUP(F131,Pts!$A$2:$B$112,2,FALSE))</f>
      </c>
      <c r="P131" s="23">
        <f>IF(COUNT(G131)=0,"",VLOOKUP(G131,Pts!$A$2:$B$112,2,FALSE))</f>
      </c>
      <c r="Q131" s="24">
        <f>IF(COUNT(H131)=0,"",VLOOKUP(H131,Pts!$A$2:$B$112,2,FALSE))</f>
      </c>
      <c r="R131" s="23">
        <f>IF(COUNT(I131)=0,"",VLOOKUP(I131,Pts!$A$2:$B$112,2,FALSE))</f>
      </c>
      <c r="S131" s="24">
        <f>IF(COUNT(J131)=0,"",VLOOKUP(J131,Pts!$A$2:$B$112,2,FALSE))</f>
      </c>
      <c r="T131" s="23">
        <f>IF(COUNT(K131)=0,"",VLOOKUP(K131,Pts!$A$2:$B$112,2,FALSE))</f>
      </c>
      <c r="U131" s="24">
        <f>IF(COUNT(L131)=0,"",VLOOKUP(L131,Pts!$A$2:$B$112,2,FALSE))</f>
      </c>
      <c r="V131" s="23">
        <f>IF(COUNT(M131)=0,"",VLOOKUP(M131,Pts!$A$2:$B$112,2,FALSE))</f>
      </c>
      <c r="W131" s="24">
        <f>IF(COUNT(N131)=0,"",VLOOKUP(N131,Pts!$A$2:$B$112,2,FALSE))</f>
      </c>
      <c r="X131" s="25">
        <f t="shared" si="3"/>
        <v>0</v>
      </c>
      <c r="Y131" s="25">
        <f>IF(COUNT(O131:W131)=Pts!$D$1,SUM(O131:W131)-SMALL(O131:W131,1),SUM(O131:W131))</f>
        <v>0</v>
      </c>
    </row>
    <row r="132" spans="1:25" s="80" customFormat="1" ht="12.75" customHeight="1">
      <c r="A132" s="220" t="s">
        <v>340</v>
      </c>
      <c r="B132" s="221" t="s">
        <v>50</v>
      </c>
      <c r="C132" s="222" t="s">
        <v>321</v>
      </c>
      <c r="D132" s="223" t="s">
        <v>78</v>
      </c>
      <c r="E132" s="224" t="s">
        <v>41</v>
      </c>
      <c r="F132" s="19"/>
      <c r="G132" s="20"/>
      <c r="H132" s="21"/>
      <c r="I132" s="20"/>
      <c r="J132" s="21"/>
      <c r="K132" s="20"/>
      <c r="L132" s="21"/>
      <c r="M132" s="20"/>
      <c r="N132" s="101"/>
      <c r="O132" s="22">
        <f>IF(COUNT(F132)=0,"",VLOOKUP(F132,Pts!$A$2:$B$112,2,FALSE))</f>
      </c>
      <c r="P132" s="23">
        <f>IF(COUNT(G132)=0,"",VLOOKUP(G132,Pts!$A$2:$B$112,2,FALSE))</f>
      </c>
      <c r="Q132" s="24">
        <f>IF(COUNT(H132)=0,"",VLOOKUP(H132,Pts!$A$2:$B$112,2,FALSE))</f>
      </c>
      <c r="R132" s="23">
        <f>IF(COUNT(I132)=0,"",VLOOKUP(I132,Pts!$A$2:$B$112,2,FALSE))</f>
      </c>
      <c r="S132" s="24">
        <f>IF(COUNT(J132)=0,"",VLOOKUP(J132,Pts!$A$2:$B$112,2,FALSE))</f>
      </c>
      <c r="T132" s="23">
        <f>IF(COUNT(K132)=0,"",VLOOKUP(K132,Pts!$A$2:$B$112,2,FALSE))</f>
      </c>
      <c r="U132" s="24">
        <f>IF(COUNT(L132)=0,"",VLOOKUP(L132,Pts!$A$2:$B$112,2,FALSE))</f>
      </c>
      <c r="V132" s="23">
        <f>IF(COUNT(M132)=0,"",VLOOKUP(M132,Pts!$A$2:$B$112,2,FALSE))</f>
      </c>
      <c r="W132" s="24">
        <f>IF(COUNT(N132)=0,"",VLOOKUP(N132,Pts!$A$2:$B$112,2,FALSE))</f>
      </c>
      <c r="X132" s="25">
        <f t="shared" si="3"/>
        <v>0</v>
      </c>
      <c r="Y132" s="25">
        <f>IF(COUNT(O132:W132)=Pts!$D$1,SUM(O132:W132)-SMALL(O132:W132,1),SUM(O132:W132))</f>
        <v>0</v>
      </c>
    </row>
    <row r="133" spans="1:25" s="80" customFormat="1" ht="12.75" customHeight="1">
      <c r="A133" s="220" t="s">
        <v>340</v>
      </c>
      <c r="B133" s="242" t="s">
        <v>16</v>
      </c>
      <c r="C133" s="243" t="s">
        <v>323</v>
      </c>
      <c r="D133" s="244" t="s">
        <v>175</v>
      </c>
      <c r="E133" s="266" t="s">
        <v>229</v>
      </c>
      <c r="F133" s="19"/>
      <c r="G133" s="20"/>
      <c r="H133" s="21"/>
      <c r="I133" s="20"/>
      <c r="J133" s="21"/>
      <c r="K133" s="20"/>
      <c r="L133" s="21"/>
      <c r="M133" s="20"/>
      <c r="N133" s="101"/>
      <c r="O133" s="22">
        <f>IF(COUNT(F133)=0,"",VLOOKUP(F133,Pts!$A$2:$B$112,2,FALSE))</f>
      </c>
      <c r="P133" s="23">
        <f>IF(COUNT(G133)=0,"",VLOOKUP(G133,Pts!$A$2:$B$112,2,FALSE))</f>
      </c>
      <c r="Q133" s="24">
        <f>IF(COUNT(H133)=0,"",VLOOKUP(H133,Pts!$A$2:$B$112,2,FALSE))</f>
      </c>
      <c r="R133" s="23">
        <f>IF(COUNT(I133)=0,"",VLOOKUP(I133,Pts!$A$2:$B$112,2,FALSE))</f>
      </c>
      <c r="S133" s="24">
        <f>IF(COUNT(J133)=0,"",VLOOKUP(J133,Pts!$A$2:$B$112,2,FALSE))</f>
      </c>
      <c r="T133" s="23">
        <f>IF(COUNT(K133)=0,"",VLOOKUP(K133,Pts!$A$2:$B$112,2,FALSE))</f>
      </c>
      <c r="U133" s="24">
        <f>IF(COUNT(L133)=0,"",VLOOKUP(L133,Pts!$A$2:$B$112,2,FALSE))</f>
      </c>
      <c r="V133" s="23">
        <f>IF(COUNT(M133)=0,"",VLOOKUP(M133,Pts!$A$2:$B$112,2,FALSE))</f>
      </c>
      <c r="W133" s="24">
        <f>IF(COUNT(N133)=0,"",VLOOKUP(N133,Pts!$A$2:$B$112,2,FALSE))</f>
      </c>
      <c r="X133" s="25">
        <f t="shared" si="3"/>
        <v>0</v>
      </c>
      <c r="Y133" s="25">
        <f>IF(COUNT(O133:W133)=Pts!$D$1,SUM(O133:W133)-SMALL(O133:W133,1),SUM(O133:W133))</f>
        <v>0</v>
      </c>
    </row>
    <row r="134" spans="1:25" s="80" customFormat="1" ht="12.75" customHeight="1">
      <c r="A134" s="47" t="s">
        <v>337</v>
      </c>
      <c r="B134" s="48"/>
      <c r="C134" s="49" t="s">
        <v>504</v>
      </c>
      <c r="D134" s="192" t="s">
        <v>536</v>
      </c>
      <c r="E134" s="46" t="s">
        <v>386</v>
      </c>
      <c r="F134" s="19"/>
      <c r="G134" s="20"/>
      <c r="H134" s="21"/>
      <c r="I134" s="20"/>
      <c r="J134" s="21"/>
      <c r="K134" s="20"/>
      <c r="L134" s="21"/>
      <c r="M134" s="20"/>
      <c r="N134" s="101"/>
      <c r="O134" s="22">
        <f>IF(COUNT(F134)=0,"",VLOOKUP(F134,Pts!$A$2:$B$112,2,FALSE))</f>
      </c>
      <c r="P134" s="23">
        <f>IF(COUNT(G134)=0,"",VLOOKUP(G134,Pts!$A$2:$B$112,2,FALSE))</f>
      </c>
      <c r="Q134" s="24">
        <f>IF(COUNT(H134)=0,"",VLOOKUP(H134,Pts!$A$2:$B$112,2,FALSE))</f>
      </c>
      <c r="R134" s="23">
        <f>IF(COUNT(I134)=0,"",VLOOKUP(I134,Pts!$A$2:$B$112,2,FALSE))</f>
      </c>
      <c r="S134" s="24">
        <f>IF(COUNT(J134)=0,"",VLOOKUP(J134,Pts!$A$2:$B$112,2,FALSE))</f>
      </c>
      <c r="T134" s="23">
        <f>IF(COUNT(K134)=0,"",VLOOKUP(K134,Pts!$A$2:$B$112,2,FALSE))</f>
      </c>
      <c r="U134" s="24">
        <f>IF(COUNT(L134)=0,"",VLOOKUP(L134,Pts!$A$2:$B$112,2,FALSE))</f>
      </c>
      <c r="V134" s="23">
        <f>IF(COUNT(M134)=0,"",VLOOKUP(M134,Pts!$A$2:$B$112,2,FALSE))</f>
      </c>
      <c r="W134" s="24">
        <f>IF(COUNT(N134)=0,"",VLOOKUP(N134,Pts!$A$2:$B$112,2,FALSE))</f>
      </c>
      <c r="X134" s="25">
        <f t="shared" si="3"/>
        <v>0</v>
      </c>
      <c r="Y134" s="25">
        <f>IF(COUNT(O134:W134)=Pts!$D$1,SUM(O134:W134)-SMALL(O134:W134,1),SUM(O134:W134))</f>
        <v>0</v>
      </c>
    </row>
    <row r="135" spans="1:25" s="80" customFormat="1" ht="12.75" customHeight="1">
      <c r="A135" s="220" t="s">
        <v>340</v>
      </c>
      <c r="B135" s="221"/>
      <c r="C135" s="222" t="s">
        <v>497</v>
      </c>
      <c r="D135" s="223" t="s">
        <v>302</v>
      </c>
      <c r="E135" s="224" t="s">
        <v>457</v>
      </c>
      <c r="F135" s="19"/>
      <c r="G135" s="20"/>
      <c r="H135" s="21"/>
      <c r="I135" s="20"/>
      <c r="J135" s="21"/>
      <c r="K135" s="20"/>
      <c r="L135" s="21"/>
      <c r="M135" s="20"/>
      <c r="N135" s="101"/>
      <c r="O135" s="22">
        <f>IF(COUNT(F135)=0,"",VLOOKUP(F135,Pts!$A$2:$B$112,2,FALSE))</f>
      </c>
      <c r="P135" s="23">
        <f>IF(COUNT(G135)=0,"",VLOOKUP(G135,Pts!$A$2:$B$112,2,FALSE))</f>
      </c>
      <c r="Q135" s="24">
        <f>IF(COUNT(H135)=0,"",VLOOKUP(H135,Pts!$A$2:$B$112,2,FALSE))</f>
      </c>
      <c r="R135" s="23">
        <f>IF(COUNT(I135)=0,"",VLOOKUP(I135,Pts!$A$2:$B$112,2,FALSE))</f>
      </c>
      <c r="S135" s="24">
        <f>IF(COUNT(J135)=0,"",VLOOKUP(J135,Pts!$A$2:$B$112,2,FALSE))</f>
      </c>
      <c r="T135" s="23">
        <f>IF(COUNT(K135)=0,"",VLOOKUP(K135,Pts!$A$2:$B$112,2,FALSE))</f>
      </c>
      <c r="U135" s="24">
        <f>IF(COUNT(L135)=0,"",VLOOKUP(L135,Pts!$A$2:$B$112,2,FALSE))</f>
      </c>
      <c r="V135" s="23">
        <f>IF(COUNT(M135)=0,"",VLOOKUP(M135,Pts!$A$2:$B$112,2,FALSE))</f>
      </c>
      <c r="W135" s="24">
        <f>IF(COUNT(N135)=0,"",VLOOKUP(N135,Pts!$A$2:$B$112,2,FALSE))</f>
      </c>
      <c r="X135" s="25">
        <f t="shared" si="3"/>
        <v>0</v>
      </c>
      <c r="Y135" s="25">
        <f>IF(COUNT(O135:W135)=Pts!$D$1,SUM(O135:W135)-SMALL(O135:W135,1),SUM(O135:W135))</f>
        <v>0</v>
      </c>
    </row>
    <row r="136" spans="1:25" s="80" customFormat="1" ht="12.75" customHeight="1">
      <c r="A136" s="226" t="s">
        <v>337</v>
      </c>
      <c r="B136" s="221" t="s">
        <v>16</v>
      </c>
      <c r="C136" s="222" t="s">
        <v>329</v>
      </c>
      <c r="D136" s="223" t="s">
        <v>42</v>
      </c>
      <c r="E136" s="247" t="s">
        <v>22</v>
      </c>
      <c r="F136" s="19"/>
      <c r="G136" s="20"/>
      <c r="H136" s="21"/>
      <c r="I136" s="20"/>
      <c r="J136" s="21"/>
      <c r="K136" s="20"/>
      <c r="L136" s="21"/>
      <c r="M136" s="20"/>
      <c r="N136" s="101"/>
      <c r="O136" s="22">
        <f>IF(COUNT(F136)=0,"",VLOOKUP(F136,Pts!$A$2:$B$112,2,FALSE))</f>
      </c>
      <c r="P136" s="23">
        <f>IF(COUNT(G136)=0,"",VLOOKUP(G136,Pts!$A$2:$B$112,2,FALSE))</f>
      </c>
      <c r="Q136" s="24">
        <f>IF(COUNT(H136)=0,"",VLOOKUP(H136,Pts!$A$2:$B$112,2,FALSE))</f>
      </c>
      <c r="R136" s="23">
        <f>IF(COUNT(I136)=0,"",VLOOKUP(I136,Pts!$A$2:$B$112,2,FALSE))</f>
      </c>
      <c r="S136" s="24">
        <f>IF(COUNT(J136)=0,"",VLOOKUP(J136,Pts!$A$2:$B$112,2,FALSE))</f>
      </c>
      <c r="T136" s="23">
        <f>IF(COUNT(K136)=0,"",VLOOKUP(K136,Pts!$A$2:$B$112,2,FALSE))</f>
      </c>
      <c r="U136" s="24">
        <f>IF(COUNT(L136)=0,"",VLOOKUP(L136,Pts!$A$2:$B$112,2,FALSE))</f>
      </c>
      <c r="V136" s="23">
        <f>IF(COUNT(M136)=0,"",VLOOKUP(M136,Pts!$A$2:$B$112,2,FALSE))</f>
      </c>
      <c r="W136" s="24">
        <f>IF(COUNT(N136)=0,"",VLOOKUP(N136,Pts!$A$2:$B$112,2,FALSE))</f>
      </c>
      <c r="X136" s="25">
        <f t="shared" si="3"/>
        <v>0</v>
      </c>
      <c r="Y136" s="25">
        <f>IF(COUNT(O136:W136)=Pts!$D$1,SUM(O136:W136)-SMALL(O136:W136,1),SUM(O136:W136))</f>
        <v>0</v>
      </c>
    </row>
    <row r="137" spans="1:25" s="80" customFormat="1" ht="12.75" customHeight="1">
      <c r="A137" s="225" t="s">
        <v>340</v>
      </c>
      <c r="B137" s="249" t="s">
        <v>50</v>
      </c>
      <c r="C137" s="252" t="s">
        <v>252</v>
      </c>
      <c r="D137" s="253" t="s">
        <v>253</v>
      </c>
      <c r="E137" s="224" t="s">
        <v>8</v>
      </c>
      <c r="F137" s="19"/>
      <c r="G137" s="20"/>
      <c r="H137" s="21"/>
      <c r="I137" s="20"/>
      <c r="J137" s="21"/>
      <c r="K137" s="20"/>
      <c r="L137" s="21"/>
      <c r="M137" s="20"/>
      <c r="N137" s="101"/>
      <c r="O137" s="22">
        <f>IF(COUNT(F137)=0,"",VLOOKUP(F137,Pts!$A$2:$B$112,2,FALSE))</f>
      </c>
      <c r="P137" s="23">
        <f>IF(COUNT(G137)=0,"",VLOOKUP(G137,Pts!$A$2:$B$112,2,FALSE))</f>
      </c>
      <c r="Q137" s="24">
        <f>IF(COUNT(H137)=0,"",VLOOKUP(H137,Pts!$A$2:$B$112,2,FALSE))</f>
      </c>
      <c r="R137" s="23">
        <f>IF(COUNT(I137)=0,"",VLOOKUP(I137,Pts!$A$2:$B$112,2,FALSE))</f>
      </c>
      <c r="S137" s="24">
        <f>IF(COUNT(J137)=0,"",VLOOKUP(J137,Pts!$A$2:$B$112,2,FALSE))</f>
      </c>
      <c r="T137" s="23">
        <f>IF(COUNT(K137)=0,"",VLOOKUP(K137,Pts!$A$2:$B$112,2,FALSE))</f>
      </c>
      <c r="U137" s="24">
        <f>IF(COUNT(L137)=0,"",VLOOKUP(L137,Pts!$A$2:$B$112,2,FALSE))</f>
      </c>
      <c r="V137" s="23">
        <f>IF(COUNT(M137)=0,"",VLOOKUP(M137,Pts!$A$2:$B$112,2,FALSE))</f>
      </c>
      <c r="W137" s="24">
        <f>IF(COUNT(N137)=0,"",VLOOKUP(N137,Pts!$A$2:$B$112,2,FALSE))</f>
      </c>
      <c r="X137" s="25">
        <f t="shared" si="3"/>
        <v>0</v>
      </c>
      <c r="Y137" s="25">
        <f>IF(COUNT(O137:W137)=Pts!$D$1,SUM(O137:W137)-SMALL(O137:W137,1),SUM(O137:W137))</f>
        <v>0</v>
      </c>
    </row>
    <row r="138" spans="1:25" s="80" customFormat="1" ht="12.75" customHeight="1">
      <c r="A138" s="225" t="s">
        <v>340</v>
      </c>
      <c r="B138" s="242"/>
      <c r="C138" s="257" t="s">
        <v>252</v>
      </c>
      <c r="D138" s="258" t="s">
        <v>115</v>
      </c>
      <c r="E138" s="240" t="s">
        <v>8</v>
      </c>
      <c r="F138" s="19"/>
      <c r="G138" s="20"/>
      <c r="H138" s="21"/>
      <c r="I138" s="20"/>
      <c r="J138" s="21"/>
      <c r="K138" s="20"/>
      <c r="L138" s="21"/>
      <c r="M138" s="20"/>
      <c r="N138" s="101"/>
      <c r="O138" s="22">
        <f>IF(COUNT(F138)=0,"",VLOOKUP(F138,Pts!$A$2:$B$112,2,FALSE))</f>
      </c>
      <c r="P138" s="23">
        <f>IF(COUNT(G138)=0,"",VLOOKUP(G138,Pts!$A$2:$B$112,2,FALSE))</f>
      </c>
      <c r="Q138" s="24">
        <f>IF(COUNT(H138)=0,"",VLOOKUP(H138,Pts!$A$2:$B$112,2,FALSE))</f>
      </c>
      <c r="R138" s="23">
        <f>IF(COUNT(I138)=0,"",VLOOKUP(I138,Pts!$A$2:$B$112,2,FALSE))</f>
      </c>
      <c r="S138" s="24">
        <f>IF(COUNT(J138)=0,"",VLOOKUP(J138,Pts!$A$2:$B$112,2,FALSE))</f>
      </c>
      <c r="T138" s="23">
        <f>IF(COUNT(K138)=0,"",VLOOKUP(K138,Pts!$A$2:$B$112,2,FALSE))</f>
      </c>
      <c r="U138" s="24">
        <f>IF(COUNT(L138)=0,"",VLOOKUP(L138,Pts!$A$2:$B$112,2,FALSE))</f>
      </c>
      <c r="V138" s="23">
        <f>IF(COUNT(M138)=0,"",VLOOKUP(M138,Pts!$A$2:$B$112,2,FALSE))</f>
      </c>
      <c r="W138" s="24">
        <f>IF(COUNT(N138)=0,"",VLOOKUP(N138,Pts!$A$2:$B$112,2,FALSE))</f>
      </c>
      <c r="X138" s="25">
        <f t="shared" si="3"/>
        <v>0</v>
      </c>
      <c r="Y138" s="25">
        <f>IF(COUNT(O138:W138)=Pts!$D$1,SUM(O138:W138)-SMALL(O138:W138,1),SUM(O138:W138))</f>
        <v>0</v>
      </c>
    </row>
    <row r="139" spans="1:25" s="80" customFormat="1" ht="12.75" customHeight="1">
      <c r="A139" s="426" t="s">
        <v>340</v>
      </c>
      <c r="B139" s="428" t="s">
        <v>50</v>
      </c>
      <c r="C139" s="431" t="s">
        <v>519</v>
      </c>
      <c r="D139" s="433" t="s">
        <v>45</v>
      </c>
      <c r="E139" s="366" t="s">
        <v>99</v>
      </c>
      <c r="F139" s="19"/>
      <c r="G139" s="20"/>
      <c r="H139" s="21"/>
      <c r="I139" s="20"/>
      <c r="J139" s="21"/>
      <c r="K139" s="20"/>
      <c r="L139" s="21"/>
      <c r="M139" s="20"/>
      <c r="N139" s="101"/>
      <c r="O139" s="22"/>
      <c r="P139" s="23"/>
      <c r="Q139" s="24"/>
      <c r="R139" s="23"/>
      <c r="S139" s="24"/>
      <c r="T139" s="23"/>
      <c r="U139" s="24">
        <f>IF(COUNT(L139)=0,"",VLOOKUP(L139,Pts!$A$2:$B$112,2,FALSE))</f>
      </c>
      <c r="V139" s="23">
        <f>IF(COUNT(M139)=0,"",VLOOKUP(M139,Pts!$A$2:$B$112,2,FALSE))</f>
      </c>
      <c r="W139" s="24">
        <f>IF(COUNT(N139)=0,"",VLOOKUP(N139,Pts!$A$2:$B$112,2,FALSE))</f>
      </c>
      <c r="X139" s="25">
        <f t="shared" si="3"/>
        <v>0</v>
      </c>
      <c r="Y139" s="25">
        <f>IF(COUNT(O139:W139)=Pts!$D$1,SUM(O139:W139)-SMALL(O139:W139,1),SUM(O139:W139))</f>
        <v>0</v>
      </c>
    </row>
    <row r="140" spans="1:25" s="80" customFormat="1" ht="12.75" customHeight="1">
      <c r="A140" s="225" t="s">
        <v>337</v>
      </c>
      <c r="B140" s="221" t="s">
        <v>136</v>
      </c>
      <c r="C140" s="222" t="s">
        <v>94</v>
      </c>
      <c r="D140" s="223" t="s">
        <v>95</v>
      </c>
      <c r="E140" s="272" t="s">
        <v>26</v>
      </c>
      <c r="F140" s="19"/>
      <c r="G140" s="20"/>
      <c r="H140" s="21"/>
      <c r="I140" s="20"/>
      <c r="J140" s="21"/>
      <c r="K140" s="20"/>
      <c r="L140" s="21"/>
      <c r="M140" s="20"/>
      <c r="N140" s="101"/>
      <c r="O140" s="22">
        <f>IF(COUNT(F140)=0,"",VLOOKUP(F140,Pts!$A$2:$B$112,2,FALSE))</f>
      </c>
      <c r="P140" s="23">
        <f>IF(COUNT(G140)=0,"",VLOOKUP(G140,Pts!$A$2:$B$112,2,FALSE))</f>
      </c>
      <c r="Q140" s="24">
        <f>IF(COUNT(H140)=0,"",VLOOKUP(H140,Pts!$A$2:$B$112,2,FALSE))</f>
      </c>
      <c r="R140" s="23">
        <f>IF(COUNT(I140)=0,"",VLOOKUP(I140,Pts!$A$2:$B$112,2,FALSE))</f>
      </c>
      <c r="S140" s="24">
        <f>IF(COUNT(J140)=0,"",VLOOKUP(J140,Pts!$A$2:$B$112,2,FALSE))</f>
      </c>
      <c r="T140" s="23">
        <f>IF(COUNT(K140)=0,"",VLOOKUP(K140,Pts!$A$2:$B$112,2,FALSE))</f>
      </c>
      <c r="U140" s="24">
        <f>IF(COUNT(L140)=0,"",VLOOKUP(L140,Pts!$A$2:$B$112,2,FALSE))</f>
      </c>
      <c r="V140" s="23">
        <f>IF(COUNT(M140)=0,"",VLOOKUP(M140,Pts!$A$2:$B$112,2,FALSE))</f>
      </c>
      <c r="W140" s="24">
        <f>IF(COUNT(N140)=0,"",VLOOKUP(N140,Pts!$A$2:$B$112,2,FALSE))</f>
      </c>
      <c r="X140" s="25">
        <f t="shared" si="3"/>
        <v>0</v>
      </c>
      <c r="Y140" s="25">
        <f>IF(COUNT(O140:W140)=Pts!$D$1,SUM(O140:W140)-SMALL(O140:W140,1),SUM(O140:W140))</f>
        <v>0</v>
      </c>
    </row>
    <row r="141" spans="1:25" s="80" customFormat="1" ht="12.75" customHeight="1">
      <c r="A141" s="29" t="s">
        <v>341</v>
      </c>
      <c r="B141" s="54"/>
      <c r="C141" s="55" t="s">
        <v>447</v>
      </c>
      <c r="D141" s="56" t="s">
        <v>110</v>
      </c>
      <c r="E141" s="57" t="s">
        <v>53</v>
      </c>
      <c r="F141" s="19"/>
      <c r="G141" s="20"/>
      <c r="H141" s="21"/>
      <c r="I141" s="20"/>
      <c r="J141" s="21"/>
      <c r="K141" s="20"/>
      <c r="L141" s="21"/>
      <c r="M141" s="20"/>
      <c r="N141" s="101"/>
      <c r="O141" s="22">
        <f>IF(COUNT(F141)=0,"",VLOOKUP(F141,Pts!$A$2:$B$112,2,FALSE))</f>
      </c>
      <c r="P141" s="23">
        <f>IF(COUNT(G141)=0,"",VLOOKUP(G141,Pts!$A$2:$B$112,2,FALSE))</f>
      </c>
      <c r="Q141" s="24">
        <f>IF(COUNT(H141)=0,"",VLOOKUP(H141,Pts!$A$2:$B$112,2,FALSE))</f>
      </c>
      <c r="R141" s="23">
        <f>IF(COUNT(I141)=0,"",VLOOKUP(I141,Pts!$A$2:$B$112,2,FALSE))</f>
      </c>
      <c r="S141" s="24">
        <f>IF(COUNT(J141)=0,"",VLOOKUP(J141,Pts!$A$2:$B$112,2,FALSE))</f>
      </c>
      <c r="T141" s="23">
        <f>IF(COUNT(K141)=0,"",VLOOKUP(K141,Pts!$A$2:$B$112,2,FALSE))</f>
      </c>
      <c r="U141" s="24">
        <f>IF(COUNT(L141)=0,"",VLOOKUP(L141,Pts!$A$2:$B$112,2,FALSE))</f>
      </c>
      <c r="V141" s="23">
        <f>IF(COUNT(M141)=0,"",VLOOKUP(M141,Pts!$A$2:$B$112,2,FALSE))</f>
      </c>
      <c r="W141" s="24">
        <f>IF(COUNT(N141)=0,"",VLOOKUP(N141,Pts!$A$2:$B$112,2,FALSE))</f>
      </c>
      <c r="X141" s="25">
        <f t="shared" si="3"/>
        <v>0</v>
      </c>
      <c r="Y141" s="25">
        <f>IF(COUNT(O141:W141)=Pts!$D$1,SUM(O141:W141)-SMALL(O141:W141,1),SUM(O141:W141))</f>
        <v>0</v>
      </c>
    </row>
    <row r="142" spans="1:250" s="80" customFormat="1" ht="12.75" customHeight="1">
      <c r="A142" s="225" t="s">
        <v>340</v>
      </c>
      <c r="B142" s="237"/>
      <c r="C142" s="238" t="s">
        <v>274</v>
      </c>
      <c r="D142" s="239" t="s">
        <v>276</v>
      </c>
      <c r="E142" s="240" t="s">
        <v>19</v>
      </c>
      <c r="F142" s="19"/>
      <c r="G142" s="20"/>
      <c r="H142" s="21"/>
      <c r="I142" s="20"/>
      <c r="J142" s="21"/>
      <c r="K142" s="20"/>
      <c r="L142" s="21"/>
      <c r="M142" s="20"/>
      <c r="N142" s="101"/>
      <c r="O142" s="22">
        <f>IF(COUNT(F142)=0,"",VLOOKUP(F142,Pts!$A$2:$B$112,2,FALSE))</f>
      </c>
      <c r="P142" s="23">
        <f>IF(COUNT(G142)=0,"",VLOOKUP(G142,Pts!$A$2:$B$112,2,FALSE))</f>
      </c>
      <c r="Q142" s="24">
        <f>IF(COUNT(H142)=0,"",VLOOKUP(H142,Pts!$A$2:$B$112,2,FALSE))</f>
      </c>
      <c r="R142" s="23">
        <f>IF(COUNT(I142)=0,"",VLOOKUP(I142,Pts!$A$2:$B$112,2,FALSE))</f>
      </c>
      <c r="S142" s="24">
        <f>IF(COUNT(J142)=0,"",VLOOKUP(J142,Pts!$A$2:$B$112,2,FALSE))</f>
      </c>
      <c r="T142" s="23">
        <f>IF(COUNT(K142)=0,"",VLOOKUP(K142,Pts!$A$2:$B$112,2,FALSE))</f>
      </c>
      <c r="U142" s="24">
        <f>IF(COUNT(L142)=0,"",VLOOKUP(L142,Pts!$A$2:$B$112,2,FALSE))</f>
      </c>
      <c r="V142" s="23">
        <f>IF(COUNT(M142)=0,"",VLOOKUP(M142,Pts!$A$2:$B$112,2,FALSE))</f>
      </c>
      <c r="W142" s="24">
        <f>IF(COUNT(N142)=0,"",VLOOKUP(N142,Pts!$A$2:$B$112,2,FALSE))</f>
      </c>
      <c r="X142" s="25">
        <f t="shared" si="3"/>
        <v>0</v>
      </c>
      <c r="Y142" s="25">
        <f>IF(COUNT(O142:W142)=Pts!$D$1,SUM(O142:W142)-SMALL(O142:W142,1),SUM(O142:W142))</f>
        <v>0</v>
      </c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</row>
    <row r="143" spans="1:25" s="80" customFormat="1" ht="12.75" customHeight="1">
      <c r="A143" s="220" t="s">
        <v>337</v>
      </c>
      <c r="B143" s="221"/>
      <c r="C143" s="222" t="s">
        <v>260</v>
      </c>
      <c r="D143" s="223" t="s">
        <v>107</v>
      </c>
      <c r="E143" s="331" t="s">
        <v>22</v>
      </c>
      <c r="F143" s="19"/>
      <c r="G143" s="20"/>
      <c r="H143" s="21"/>
      <c r="I143" s="20"/>
      <c r="J143" s="21"/>
      <c r="K143" s="20"/>
      <c r="L143" s="21"/>
      <c r="M143" s="20"/>
      <c r="N143" s="101"/>
      <c r="O143" s="22">
        <f>IF(COUNT(F143)=0,"",VLOOKUP(F143,Pts!$A$2:$B$112,2,FALSE))</f>
      </c>
      <c r="P143" s="23">
        <f>IF(COUNT(G143)=0,"",VLOOKUP(G143,Pts!$A$2:$B$112,2,FALSE))</f>
      </c>
      <c r="Q143" s="24">
        <f>IF(COUNT(H143)=0,"",VLOOKUP(H143,Pts!$A$2:$B$112,2,FALSE))</f>
      </c>
      <c r="R143" s="23">
        <f>IF(COUNT(I143)=0,"",VLOOKUP(I143,Pts!$A$2:$B$112,2,FALSE))</f>
      </c>
      <c r="S143" s="24">
        <f>IF(COUNT(J143)=0,"",VLOOKUP(J143,Pts!$A$2:$B$112,2,FALSE))</f>
      </c>
      <c r="T143" s="23">
        <f>IF(COUNT(K143)=0,"",VLOOKUP(K143,Pts!$A$2:$B$112,2,FALSE))</f>
      </c>
      <c r="U143" s="24">
        <f>IF(COUNT(L143)=0,"",VLOOKUP(L143,Pts!$A$2:$B$112,2,FALSE))</f>
      </c>
      <c r="V143" s="23">
        <f>IF(COUNT(M143)=0,"",VLOOKUP(M143,Pts!$A$2:$B$112,2,FALSE))</f>
      </c>
      <c r="W143" s="24">
        <f>IF(COUNT(N143)=0,"",VLOOKUP(N143,Pts!$A$2:$B$112,2,FALSE))</f>
      </c>
      <c r="X143" s="25">
        <f t="shared" si="3"/>
        <v>0</v>
      </c>
      <c r="Y143" s="25">
        <f>IF(COUNT(O143:W143)=Pts!$D$1,SUM(O143:W143)-SMALL(O143:W143,1),SUM(O143:W143))</f>
        <v>0</v>
      </c>
    </row>
    <row r="144" spans="1:25" s="80" customFormat="1" ht="12.75" customHeight="1">
      <c r="A144" s="371" t="s">
        <v>341</v>
      </c>
      <c r="B144" s="367"/>
      <c r="C144" s="403" t="s">
        <v>506</v>
      </c>
      <c r="D144" s="408" t="s">
        <v>32</v>
      </c>
      <c r="E144" s="411" t="s">
        <v>8</v>
      </c>
      <c r="F144" s="19"/>
      <c r="G144" s="20"/>
      <c r="H144" s="21"/>
      <c r="I144" s="20"/>
      <c r="J144" s="21"/>
      <c r="K144" s="20"/>
      <c r="L144" s="21"/>
      <c r="M144" s="20"/>
      <c r="N144" s="101"/>
      <c r="O144" s="22"/>
      <c r="P144" s="23"/>
      <c r="Q144" s="24"/>
      <c r="R144" s="23"/>
      <c r="S144" s="24"/>
      <c r="T144" s="23"/>
      <c r="U144" s="24">
        <f>IF(COUNT(L144)=0,"",VLOOKUP(L144,Pts!$A$2:$B$112,2,FALSE))</f>
      </c>
      <c r="V144" s="23">
        <f>IF(COUNT(M144)=0,"",VLOOKUP(M144,Pts!$A$2:$B$112,2,FALSE))</f>
      </c>
      <c r="W144" s="24">
        <f>IF(COUNT(N144)=0,"",VLOOKUP(N144,Pts!$A$2:$B$112,2,FALSE))</f>
      </c>
      <c r="X144" s="25">
        <f t="shared" si="3"/>
        <v>0</v>
      </c>
      <c r="Y144" s="25">
        <f>IF(COUNT(O144:W144)=Pts!$D$1,SUM(O144:W144)-SMALL(O144:W144,1),SUM(O144:W144))</f>
        <v>0</v>
      </c>
    </row>
    <row r="145" spans="1:250" s="27" customFormat="1" ht="12.75" customHeight="1">
      <c r="A145" s="220" t="s">
        <v>337</v>
      </c>
      <c r="B145" s="237"/>
      <c r="C145" s="238" t="s">
        <v>285</v>
      </c>
      <c r="D145" s="239" t="s">
        <v>27</v>
      </c>
      <c r="E145" s="254" t="s">
        <v>53</v>
      </c>
      <c r="F145" s="19"/>
      <c r="G145" s="20"/>
      <c r="H145" s="21"/>
      <c r="I145" s="20"/>
      <c r="J145" s="21"/>
      <c r="K145" s="20"/>
      <c r="L145" s="21"/>
      <c r="M145" s="20"/>
      <c r="N145" s="101"/>
      <c r="O145" s="22">
        <f>IF(COUNT(F145)=0,"",VLOOKUP(F145,Pts!$A$2:$B$112,2,FALSE))</f>
      </c>
      <c r="P145" s="23">
        <f>IF(COUNT(G145)=0,"",VLOOKUP(G145,Pts!$A$2:$B$112,2,FALSE))</f>
      </c>
      <c r="Q145" s="24">
        <f>IF(COUNT(H145)=0,"",VLOOKUP(H145,Pts!$A$2:$B$112,2,FALSE))</f>
      </c>
      <c r="R145" s="23">
        <f>IF(COUNT(I145)=0,"",VLOOKUP(I145,Pts!$A$2:$B$112,2,FALSE))</f>
      </c>
      <c r="S145" s="24">
        <f>IF(COUNT(J145)=0,"",VLOOKUP(J145,Pts!$A$2:$B$112,2,FALSE))</f>
      </c>
      <c r="T145" s="23">
        <f>IF(COUNT(K145)=0,"",VLOOKUP(K145,Pts!$A$2:$B$112,2,FALSE))</f>
      </c>
      <c r="U145" s="24">
        <f>IF(COUNT(L145)=0,"",VLOOKUP(L145,Pts!$A$2:$B$112,2,FALSE))</f>
      </c>
      <c r="V145" s="23">
        <f>IF(COUNT(M145)=0,"",VLOOKUP(M145,Pts!$A$2:$B$112,2,FALSE))</f>
      </c>
      <c r="W145" s="24">
        <f>IF(COUNT(N145)=0,"",VLOOKUP(N145,Pts!$A$2:$B$112,2,FALSE))</f>
      </c>
      <c r="X145" s="25">
        <f t="shared" si="3"/>
        <v>0</v>
      </c>
      <c r="Y145" s="25">
        <f>IF(COUNT(O145:W145)=Pts!$D$1,SUM(O145:W145)-SMALL(O145:W145,1),SUM(O145:W145))</f>
        <v>0</v>
      </c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</row>
    <row r="146" spans="1:250" s="27" customFormat="1" ht="12.75" customHeight="1">
      <c r="A146" s="225" t="s">
        <v>340</v>
      </c>
      <c r="B146" s="221" t="s">
        <v>136</v>
      </c>
      <c r="C146" s="222" t="s">
        <v>179</v>
      </c>
      <c r="D146" s="223" t="s">
        <v>85</v>
      </c>
      <c r="E146" s="331" t="s">
        <v>22</v>
      </c>
      <c r="F146" s="19"/>
      <c r="G146" s="20"/>
      <c r="H146" s="21"/>
      <c r="I146" s="20"/>
      <c r="J146" s="21"/>
      <c r="K146" s="20"/>
      <c r="L146" s="21"/>
      <c r="M146" s="20"/>
      <c r="N146" s="101"/>
      <c r="O146" s="22">
        <f>IF(COUNT(F146)=0,"",VLOOKUP(F146,Pts!$A$2:$B$112,2,FALSE))</f>
      </c>
      <c r="P146" s="23">
        <f>IF(COUNT(G146)=0,"",VLOOKUP(G146,Pts!$A$2:$B$112,2,FALSE))</f>
      </c>
      <c r="Q146" s="24">
        <f>IF(COUNT(H146)=0,"",VLOOKUP(H146,Pts!$A$2:$B$112,2,FALSE))</f>
      </c>
      <c r="R146" s="23">
        <f>IF(COUNT(I146)=0,"",VLOOKUP(I146,Pts!$A$2:$B$112,2,FALSE))</f>
      </c>
      <c r="S146" s="24">
        <f>IF(COUNT(J146)=0,"",VLOOKUP(J146,Pts!$A$2:$B$112,2,FALSE))</f>
      </c>
      <c r="T146" s="23">
        <f>IF(COUNT(K146)=0,"",VLOOKUP(K146,Pts!$A$2:$B$112,2,FALSE))</f>
      </c>
      <c r="U146" s="24">
        <f>IF(COUNT(L146)=0,"",VLOOKUP(L146,Pts!$A$2:$B$112,2,FALSE))</f>
      </c>
      <c r="V146" s="23">
        <f>IF(COUNT(M146)=0,"",VLOOKUP(M146,Pts!$A$2:$B$112,2,FALSE))</f>
      </c>
      <c r="W146" s="24">
        <f>IF(COUNT(N146)=0,"",VLOOKUP(N146,Pts!$A$2:$B$112,2,FALSE))</f>
      </c>
      <c r="X146" s="25">
        <f t="shared" si="3"/>
        <v>0</v>
      </c>
      <c r="Y146" s="25">
        <f>IF(COUNT(O146:W146)=Pts!$D$1,SUM(O146:W146)-SMALL(O146:W146,1),SUM(O146:W146))</f>
        <v>0</v>
      </c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0"/>
      <c r="IK146" s="80"/>
      <c r="IL146" s="80"/>
      <c r="IM146" s="80"/>
      <c r="IN146" s="80"/>
      <c r="IO146" s="80"/>
      <c r="IP146" s="80"/>
    </row>
    <row r="147" spans="1:25" s="80" customFormat="1" ht="12.75" customHeight="1">
      <c r="A147" s="220" t="s">
        <v>340</v>
      </c>
      <c r="B147" s="221"/>
      <c r="C147" s="222" t="s">
        <v>354</v>
      </c>
      <c r="D147" s="223" t="s">
        <v>355</v>
      </c>
      <c r="E147" s="254" t="s">
        <v>353</v>
      </c>
      <c r="F147" s="19"/>
      <c r="G147" s="20"/>
      <c r="H147" s="21"/>
      <c r="I147" s="20"/>
      <c r="J147" s="21"/>
      <c r="K147" s="20"/>
      <c r="L147" s="21"/>
      <c r="M147" s="20"/>
      <c r="N147" s="101"/>
      <c r="O147" s="22">
        <f>IF(COUNT(F147)=0,"",VLOOKUP(F147,Pts!$A$2:$B$112,2,FALSE))</f>
      </c>
      <c r="P147" s="23">
        <f>IF(COUNT(G147)=0,"",VLOOKUP(G147,Pts!$A$2:$B$112,2,FALSE))</f>
      </c>
      <c r="Q147" s="24">
        <f>IF(COUNT(H147)=0,"",VLOOKUP(H147,Pts!$A$2:$B$112,2,FALSE))</f>
      </c>
      <c r="R147" s="23">
        <f>IF(COUNT(I147)=0,"",VLOOKUP(I147,Pts!$A$2:$B$112,2,FALSE))</f>
      </c>
      <c r="S147" s="24">
        <f>IF(COUNT(J147)=0,"",VLOOKUP(J147,Pts!$A$2:$B$112,2,FALSE))</f>
      </c>
      <c r="T147" s="23">
        <f>IF(COUNT(K147)=0,"",VLOOKUP(K147,Pts!$A$2:$B$112,2,FALSE))</f>
      </c>
      <c r="U147" s="24">
        <f>IF(COUNT(L147)=0,"",VLOOKUP(L147,Pts!$A$2:$B$112,2,FALSE))</f>
      </c>
      <c r="V147" s="23">
        <f>IF(COUNT(M147)=0,"",VLOOKUP(M147,Pts!$A$2:$B$112,2,FALSE))</f>
      </c>
      <c r="W147" s="24">
        <f>IF(COUNT(N147)=0,"",VLOOKUP(N147,Pts!$A$2:$B$112,2,FALSE))</f>
      </c>
      <c r="X147" s="25">
        <f t="shared" si="3"/>
        <v>0</v>
      </c>
      <c r="Y147" s="25">
        <f>IF(COUNT(O147:W147)=Pts!$D$1,SUM(O147:W147)-SMALL(O147:W147,1),SUM(O147:W147))</f>
        <v>0</v>
      </c>
    </row>
    <row r="148" spans="1:25" s="80" customFormat="1" ht="12.75" customHeight="1">
      <c r="A148" s="225" t="s">
        <v>337</v>
      </c>
      <c r="B148" s="234"/>
      <c r="C148" s="235" t="s">
        <v>602</v>
      </c>
      <c r="D148" s="236" t="s">
        <v>63</v>
      </c>
      <c r="E148" s="240" t="s">
        <v>41</v>
      </c>
      <c r="F148" s="19"/>
      <c r="G148" s="20"/>
      <c r="H148" s="21"/>
      <c r="I148" s="20"/>
      <c r="J148" s="21"/>
      <c r="K148" s="20"/>
      <c r="L148" s="21"/>
      <c r="M148" s="20"/>
      <c r="N148" s="101"/>
      <c r="O148" s="22">
        <f>IF(COUNT(F148)=0,"",VLOOKUP(F148,Pts!$A$2:$B$112,2,FALSE))</f>
      </c>
      <c r="P148" s="23">
        <f>IF(COUNT(G148)=0,"",VLOOKUP(G148,Pts!$A$2:$B$112,2,FALSE))</f>
      </c>
      <c r="Q148" s="24">
        <f>IF(COUNT(H148)=0,"",VLOOKUP(H148,Pts!$A$2:$B$112,2,FALSE))</f>
      </c>
      <c r="R148" s="23">
        <f>IF(COUNT(I148)=0,"",VLOOKUP(I148,Pts!$A$2:$B$112,2,FALSE))</f>
      </c>
      <c r="S148" s="24">
        <f>IF(COUNT(J148)=0,"",VLOOKUP(J148,Pts!$A$2:$B$112,2,FALSE))</f>
      </c>
      <c r="T148" s="23">
        <f>IF(COUNT(K148)=0,"",VLOOKUP(K148,Pts!$A$2:$B$112,2,FALSE))</f>
      </c>
      <c r="U148" s="24">
        <f>IF(COUNT(L148)=0,"",VLOOKUP(L148,Pts!$A$2:$B$112,2,FALSE))</f>
      </c>
      <c r="V148" s="23">
        <f>IF(COUNT(M148)=0,"",VLOOKUP(M148,Pts!$A$2:$B$112,2,FALSE))</f>
      </c>
      <c r="W148" s="24">
        <f>IF(COUNT(N148)=0,"",VLOOKUP(N148,Pts!$A$2:$B$112,2,FALSE))</f>
      </c>
      <c r="X148" s="25">
        <f t="shared" si="3"/>
        <v>0</v>
      </c>
      <c r="Y148" s="25">
        <f>IF(COUNT(O148:W148)=Pts!$D$1,SUM(O148:W148)-SMALL(O148:W148,1),SUM(O148:W148))</f>
        <v>0</v>
      </c>
    </row>
    <row r="149" spans="1:25" s="80" customFormat="1" ht="12.75" customHeight="1">
      <c r="A149" s="218" t="s">
        <v>337</v>
      </c>
      <c r="B149" s="215" t="s">
        <v>50</v>
      </c>
      <c r="C149" s="216" t="s">
        <v>492</v>
      </c>
      <c r="D149" s="217" t="s">
        <v>376</v>
      </c>
      <c r="E149" s="296" t="s">
        <v>28</v>
      </c>
      <c r="F149" s="19"/>
      <c r="G149" s="20"/>
      <c r="H149" s="21"/>
      <c r="I149" s="20"/>
      <c r="J149" s="21"/>
      <c r="K149" s="20"/>
      <c r="L149" s="21"/>
      <c r="M149" s="20"/>
      <c r="N149" s="101"/>
      <c r="O149" s="22"/>
      <c r="P149" s="23"/>
      <c r="Q149" s="24"/>
      <c r="R149" s="23"/>
      <c r="S149" s="24"/>
      <c r="T149" s="23"/>
      <c r="U149" s="24">
        <f>IF(COUNT(L149)=0,"",VLOOKUP(L149,Pts!$A$2:$B$112,2,FALSE))</f>
      </c>
      <c r="V149" s="23">
        <f>IF(COUNT(M149)=0,"",VLOOKUP(M149,Pts!$A$2:$B$112,2,FALSE))</f>
      </c>
      <c r="W149" s="24">
        <f>IF(COUNT(N149)=0,"",VLOOKUP(N149,Pts!$A$2:$B$112,2,FALSE))</f>
      </c>
      <c r="X149" s="25">
        <f t="shared" si="3"/>
        <v>0</v>
      </c>
      <c r="Y149" s="25">
        <f>IF(COUNT(O149:W149)=Pts!$D$1,SUM(O149:W149)-SMALL(O149:W149,1),SUM(O149:W149))</f>
        <v>0</v>
      </c>
    </row>
    <row r="150" spans="1:25" s="80" customFormat="1" ht="12.75" customHeight="1">
      <c r="A150" s="255" t="s">
        <v>337</v>
      </c>
      <c r="B150" s="221" t="s">
        <v>174</v>
      </c>
      <c r="C150" s="222" t="s">
        <v>119</v>
      </c>
      <c r="D150" s="223" t="s">
        <v>173</v>
      </c>
      <c r="E150" s="247" t="s">
        <v>22</v>
      </c>
      <c r="F150" s="19"/>
      <c r="G150" s="20"/>
      <c r="H150" s="21"/>
      <c r="I150" s="20"/>
      <c r="J150" s="21"/>
      <c r="K150" s="20"/>
      <c r="L150" s="21"/>
      <c r="M150" s="20"/>
      <c r="N150" s="101"/>
      <c r="O150" s="22">
        <f>IF(COUNT(F150)=0,"",VLOOKUP(F150,Pts!$A$2:$B$112,2,FALSE))</f>
      </c>
      <c r="P150" s="23">
        <f>IF(COUNT(G150)=0,"",VLOOKUP(G150,Pts!$A$2:$B$112,2,FALSE))</f>
      </c>
      <c r="Q150" s="24">
        <f>IF(COUNT(H150)=0,"",VLOOKUP(H150,Pts!$A$2:$B$112,2,FALSE))</f>
      </c>
      <c r="R150" s="23">
        <f>IF(COUNT(I150)=0,"",VLOOKUP(I150,Pts!$A$2:$B$112,2,FALSE))</f>
      </c>
      <c r="S150" s="24">
        <f>IF(COUNT(J150)=0,"",VLOOKUP(J150,Pts!$A$2:$B$112,2,FALSE))</f>
      </c>
      <c r="T150" s="23">
        <f>IF(COUNT(K150)=0,"",VLOOKUP(K150,Pts!$A$2:$B$112,2,FALSE))</f>
      </c>
      <c r="U150" s="24">
        <f>IF(COUNT(L150)=0,"",VLOOKUP(L150,Pts!$A$2:$B$112,2,FALSE))</f>
      </c>
      <c r="V150" s="23">
        <f>IF(COUNT(M150)=0,"",VLOOKUP(M150,Pts!$A$2:$B$112,2,FALSE))</f>
      </c>
      <c r="W150" s="24">
        <f>IF(COUNT(N150)=0,"",VLOOKUP(N150,Pts!$A$2:$B$112,2,FALSE))</f>
      </c>
      <c r="X150" s="25">
        <f t="shared" si="3"/>
        <v>0</v>
      </c>
      <c r="Y150" s="25">
        <f>IF(COUNT(O150:W150)=Pts!$D$1,SUM(O150:W150)-SMALL(O150:W150,1),SUM(O150:W150))</f>
        <v>0</v>
      </c>
    </row>
    <row r="151" spans="1:25" s="80" customFormat="1" ht="12.75" customHeight="1">
      <c r="A151" s="225" t="s">
        <v>337</v>
      </c>
      <c r="B151" s="237" t="s">
        <v>174</v>
      </c>
      <c r="C151" s="238" t="s">
        <v>119</v>
      </c>
      <c r="D151" s="239" t="s">
        <v>226</v>
      </c>
      <c r="E151" s="259" t="s">
        <v>22</v>
      </c>
      <c r="F151" s="19"/>
      <c r="G151" s="20"/>
      <c r="H151" s="21"/>
      <c r="I151" s="20"/>
      <c r="J151" s="21"/>
      <c r="K151" s="20"/>
      <c r="L151" s="21"/>
      <c r="M151" s="20"/>
      <c r="N151" s="101"/>
      <c r="O151" s="22">
        <f>IF(COUNT(F151)=0,"",VLOOKUP(F151,Pts!$A$2:$B$112,2,FALSE))</f>
      </c>
      <c r="P151" s="23">
        <f>IF(COUNT(G151)=0,"",VLOOKUP(G151,Pts!$A$2:$B$112,2,FALSE))</f>
      </c>
      <c r="Q151" s="24">
        <f>IF(COUNT(H151)=0,"",VLOOKUP(H151,Pts!$A$2:$B$112,2,FALSE))</f>
      </c>
      <c r="R151" s="23">
        <f>IF(COUNT(I151)=0,"",VLOOKUP(I151,Pts!$A$2:$B$112,2,FALSE))</f>
      </c>
      <c r="S151" s="24">
        <f>IF(COUNT(J151)=0,"",VLOOKUP(J151,Pts!$A$2:$B$112,2,FALSE))</f>
      </c>
      <c r="T151" s="23">
        <f>IF(COUNT(K151)=0,"",VLOOKUP(K151,Pts!$A$2:$B$112,2,FALSE))</f>
      </c>
      <c r="U151" s="24">
        <f>IF(COUNT(L151)=0,"",VLOOKUP(L151,Pts!$A$2:$B$112,2,FALSE))</f>
      </c>
      <c r="V151" s="23">
        <f>IF(COUNT(M151)=0,"",VLOOKUP(M151,Pts!$A$2:$B$112,2,FALSE))</f>
      </c>
      <c r="W151" s="24">
        <f>IF(COUNT(N151)=0,"",VLOOKUP(N151,Pts!$A$2:$B$112,2,FALSE))</f>
      </c>
      <c r="X151" s="25">
        <f t="shared" si="3"/>
        <v>0</v>
      </c>
      <c r="Y151" s="25">
        <f>IF(COUNT(O151:W151)=Pts!$D$1,SUM(O151:W151)-SMALL(O151:W151,1),SUM(O151:W151))</f>
        <v>0</v>
      </c>
    </row>
    <row r="152" spans="1:25" s="80" customFormat="1" ht="12.75" customHeight="1">
      <c r="A152" s="220" t="s">
        <v>337</v>
      </c>
      <c r="B152" s="221"/>
      <c r="C152" s="235" t="s">
        <v>588</v>
      </c>
      <c r="D152" s="236" t="s">
        <v>45</v>
      </c>
      <c r="E152" s="254" t="s">
        <v>5</v>
      </c>
      <c r="F152" s="19"/>
      <c r="G152" s="20"/>
      <c r="H152" s="21"/>
      <c r="I152" s="20"/>
      <c r="J152" s="21"/>
      <c r="K152" s="20"/>
      <c r="L152" s="21"/>
      <c r="M152" s="20"/>
      <c r="N152" s="101"/>
      <c r="O152" s="22">
        <f>IF(COUNT(F152)=0,"",VLOOKUP(F152,Pts!$A$2:$B$112,2,FALSE))</f>
      </c>
      <c r="P152" s="23">
        <f>IF(COUNT(G152)=0,"",VLOOKUP(G152,Pts!$A$2:$B$112,2,FALSE))</f>
      </c>
      <c r="Q152" s="24">
        <f>IF(COUNT(H152)=0,"",VLOOKUP(H152,Pts!$A$2:$B$112,2,FALSE))</f>
      </c>
      <c r="R152" s="23">
        <f>IF(COUNT(I152)=0,"",VLOOKUP(I152,Pts!$A$2:$B$112,2,FALSE))</f>
      </c>
      <c r="S152" s="24">
        <f>IF(COUNT(J152)=0,"",VLOOKUP(J152,Pts!$A$2:$B$112,2,FALSE))</f>
      </c>
      <c r="T152" s="23">
        <f>IF(COUNT(K152)=0,"",VLOOKUP(K152,Pts!$A$2:$B$112,2,FALSE))</f>
      </c>
      <c r="U152" s="24">
        <f>IF(COUNT(L152)=0,"",VLOOKUP(L152,Pts!$A$2:$B$112,2,FALSE))</f>
      </c>
      <c r="V152" s="23">
        <f>IF(COUNT(M152)=0,"",VLOOKUP(M152,Pts!$A$2:$B$112,2,FALSE))</f>
      </c>
      <c r="W152" s="24">
        <f>IF(COUNT(N152)=0,"",VLOOKUP(N152,Pts!$A$2:$B$112,2,FALSE))</f>
      </c>
      <c r="X152" s="25">
        <f t="shared" si="3"/>
        <v>0</v>
      </c>
      <c r="Y152" s="25">
        <f>IF(COUNT(O152:W152)=Pts!$D$1,SUM(O152:W152)-SMALL(O152:W152,1),SUM(O152:W152))</f>
        <v>0</v>
      </c>
    </row>
    <row r="153" spans="1:25" s="80" customFormat="1" ht="12.75" customHeight="1">
      <c r="A153" s="225" t="s">
        <v>340</v>
      </c>
      <c r="B153" s="221"/>
      <c r="C153" s="222" t="s">
        <v>297</v>
      </c>
      <c r="D153" s="223" t="s">
        <v>64</v>
      </c>
      <c r="E153" s="247" t="s">
        <v>22</v>
      </c>
      <c r="F153" s="19"/>
      <c r="G153" s="20"/>
      <c r="H153" s="21"/>
      <c r="I153" s="20"/>
      <c r="J153" s="21"/>
      <c r="K153" s="20"/>
      <c r="L153" s="21"/>
      <c r="M153" s="20"/>
      <c r="N153" s="101"/>
      <c r="O153" s="22">
        <f>IF(COUNT(F153)=0,"",VLOOKUP(F153,Pts!$A$2:$B$112,2,FALSE))</f>
      </c>
      <c r="P153" s="23">
        <f>IF(COUNT(G153)=0,"",VLOOKUP(G153,Pts!$A$2:$B$112,2,FALSE))</f>
      </c>
      <c r="Q153" s="24">
        <f>IF(COUNT(H153)=0,"",VLOOKUP(H153,Pts!$A$2:$B$112,2,FALSE))</f>
      </c>
      <c r="R153" s="23">
        <f>IF(COUNT(I153)=0,"",VLOOKUP(I153,Pts!$A$2:$B$112,2,FALSE))</f>
      </c>
      <c r="S153" s="24">
        <f>IF(COUNT(J153)=0,"",VLOOKUP(J153,Pts!$A$2:$B$112,2,FALSE))</f>
      </c>
      <c r="T153" s="23">
        <f>IF(COUNT(K153)=0,"",VLOOKUP(K153,Pts!$A$2:$B$112,2,FALSE))</f>
      </c>
      <c r="U153" s="24">
        <f>IF(COUNT(L153)=0,"",VLOOKUP(L153,Pts!$A$2:$B$112,2,FALSE))</f>
      </c>
      <c r="V153" s="23">
        <f>IF(COUNT(M153)=0,"",VLOOKUP(M153,Pts!$A$2:$B$112,2,FALSE))</f>
      </c>
      <c r="W153" s="24">
        <f>IF(COUNT(N153)=0,"",VLOOKUP(N153,Pts!$A$2:$B$112,2,FALSE))</f>
      </c>
      <c r="X153" s="25">
        <f t="shared" si="3"/>
        <v>0</v>
      </c>
      <c r="Y153" s="25">
        <f>IF(COUNT(O153:W153)=Pts!$D$1,SUM(O153:W153)-SMALL(O153:W153,1),SUM(O153:W153))</f>
        <v>0</v>
      </c>
    </row>
    <row r="154" spans="1:25" s="80" customFormat="1" ht="12.75" customHeight="1">
      <c r="A154" s="190" t="s">
        <v>340</v>
      </c>
      <c r="B154" s="54"/>
      <c r="C154" s="195" t="s">
        <v>556</v>
      </c>
      <c r="D154" s="196" t="s">
        <v>389</v>
      </c>
      <c r="E154" s="57" t="s">
        <v>99</v>
      </c>
      <c r="F154" s="19"/>
      <c r="G154" s="20"/>
      <c r="H154" s="21"/>
      <c r="I154" s="20"/>
      <c r="J154" s="21"/>
      <c r="K154" s="20"/>
      <c r="L154" s="21"/>
      <c r="M154" s="20"/>
      <c r="N154" s="101"/>
      <c r="O154" s="22">
        <f>IF(COUNT(F154)=0,"",VLOOKUP(F154,Pts!$A$2:$B$112,2,FALSE))</f>
      </c>
      <c r="P154" s="23">
        <f>IF(COUNT(G154)=0,"",VLOOKUP(G154,Pts!$A$2:$B$112,2,FALSE))</f>
      </c>
      <c r="Q154" s="24">
        <f>IF(COUNT(H154)=0,"",VLOOKUP(H154,Pts!$A$2:$B$112,2,FALSE))</f>
      </c>
      <c r="R154" s="23">
        <f>IF(COUNT(I154)=0,"",VLOOKUP(I154,Pts!$A$2:$B$112,2,FALSE))</f>
      </c>
      <c r="S154" s="24">
        <f>IF(COUNT(J154)=0,"",VLOOKUP(J154,Pts!$A$2:$B$112,2,FALSE))</f>
      </c>
      <c r="T154" s="23">
        <f>IF(COUNT(K154)=0,"",VLOOKUP(K154,Pts!$A$2:$B$112,2,FALSE))</f>
      </c>
      <c r="U154" s="24">
        <f>IF(COUNT(L154)=0,"",VLOOKUP(L154,Pts!$A$2:$B$112,2,FALSE))</f>
      </c>
      <c r="V154" s="23">
        <f>IF(COUNT(M154)=0,"",VLOOKUP(M154,Pts!$A$2:$B$112,2,FALSE))</f>
      </c>
      <c r="W154" s="24">
        <f>IF(COUNT(N154)=0,"",VLOOKUP(N154,Pts!$A$2:$B$112,2,FALSE))</f>
      </c>
      <c r="X154" s="25">
        <f t="shared" si="3"/>
        <v>0</v>
      </c>
      <c r="Y154" s="25">
        <f>IF(COUNT(O154:W154)=Pts!$D$1,SUM(O154:W154)-SMALL(O154:W154,1),SUM(O154:W154))</f>
        <v>0</v>
      </c>
    </row>
    <row r="155" spans="1:25" s="80" customFormat="1" ht="12.75" customHeight="1">
      <c r="A155" s="220" t="s">
        <v>337</v>
      </c>
      <c r="B155" s="221" t="s">
        <v>136</v>
      </c>
      <c r="C155" s="222" t="s">
        <v>170</v>
      </c>
      <c r="D155" s="223" t="s">
        <v>24</v>
      </c>
      <c r="E155" s="256" t="s">
        <v>41</v>
      </c>
      <c r="F155" s="19"/>
      <c r="G155" s="20"/>
      <c r="H155" s="21"/>
      <c r="I155" s="20"/>
      <c r="J155" s="21"/>
      <c r="K155" s="20"/>
      <c r="L155" s="21"/>
      <c r="M155" s="20"/>
      <c r="N155" s="101"/>
      <c r="O155" s="22">
        <f>IF(COUNT(F155)=0,"",VLOOKUP(F155,Pts!$A$2:$B$112,2,FALSE))</f>
      </c>
      <c r="P155" s="23">
        <f>IF(COUNT(G155)=0,"",VLOOKUP(G155,Pts!$A$2:$B$112,2,FALSE))</f>
      </c>
      <c r="Q155" s="24">
        <f>IF(COUNT(H155)=0,"",VLOOKUP(H155,Pts!$A$2:$B$112,2,FALSE))</f>
      </c>
      <c r="R155" s="23">
        <f>IF(COUNT(I155)=0,"",VLOOKUP(I155,Pts!$A$2:$B$112,2,FALSE))</f>
      </c>
      <c r="S155" s="24">
        <f>IF(COUNT(J155)=0,"",VLOOKUP(J155,Pts!$A$2:$B$112,2,FALSE))</f>
      </c>
      <c r="T155" s="23">
        <f>IF(COUNT(K155)=0,"",VLOOKUP(K155,Pts!$A$2:$B$112,2,FALSE))</f>
      </c>
      <c r="U155" s="24">
        <f>IF(COUNT(L155)=0,"",VLOOKUP(L155,Pts!$A$2:$B$112,2,FALSE))</f>
      </c>
      <c r="V155" s="23">
        <f>IF(COUNT(M155)=0,"",VLOOKUP(M155,Pts!$A$2:$B$112,2,FALSE))</f>
      </c>
      <c r="W155" s="24">
        <f>IF(COUNT(N155)=0,"",VLOOKUP(N155,Pts!$A$2:$B$112,2,FALSE))</f>
      </c>
      <c r="X155" s="25">
        <f t="shared" si="3"/>
        <v>0</v>
      </c>
      <c r="Y155" s="25">
        <f>IF(COUNT(O155:W155)=Pts!$D$1,SUM(O155:W155)-SMALL(O155:W155,1),SUM(O155:W155))</f>
        <v>0</v>
      </c>
    </row>
    <row r="156" spans="1:250" s="80" customFormat="1" ht="12.75" customHeight="1">
      <c r="A156" s="225" t="s">
        <v>337</v>
      </c>
      <c r="B156" s="237"/>
      <c r="C156" s="238" t="s">
        <v>108</v>
      </c>
      <c r="D156" s="239" t="s">
        <v>104</v>
      </c>
      <c r="E156" s="240" t="s">
        <v>28</v>
      </c>
      <c r="F156" s="19"/>
      <c r="G156" s="20"/>
      <c r="H156" s="21"/>
      <c r="I156" s="20"/>
      <c r="J156" s="21"/>
      <c r="K156" s="20"/>
      <c r="L156" s="21"/>
      <c r="M156" s="20"/>
      <c r="N156" s="101"/>
      <c r="O156" s="22">
        <f>IF(COUNT(F156)=0,"",VLOOKUP(F156,Pts!$A$2:$B$112,2,FALSE))</f>
      </c>
      <c r="P156" s="23">
        <f>IF(COUNT(G156)=0,"",VLOOKUP(G156,Pts!$A$2:$B$112,2,FALSE))</f>
      </c>
      <c r="Q156" s="24">
        <f>IF(COUNT(H156)=0,"",VLOOKUP(H156,Pts!$A$2:$B$112,2,FALSE))</f>
      </c>
      <c r="R156" s="23">
        <f>IF(COUNT(I156)=0,"",VLOOKUP(I156,Pts!$A$2:$B$112,2,FALSE))</f>
      </c>
      <c r="S156" s="24">
        <f>IF(COUNT(J156)=0,"",VLOOKUP(J156,Pts!$A$2:$B$112,2,FALSE))</f>
      </c>
      <c r="T156" s="23">
        <f>IF(COUNT(K156)=0,"",VLOOKUP(K156,Pts!$A$2:$B$112,2,FALSE))</f>
      </c>
      <c r="U156" s="24">
        <f>IF(COUNT(L156)=0,"",VLOOKUP(L156,Pts!$A$2:$B$112,2,FALSE))</f>
      </c>
      <c r="V156" s="23">
        <f>IF(COUNT(M156)=0,"",VLOOKUP(M156,Pts!$A$2:$B$112,2,FALSE))</f>
      </c>
      <c r="W156" s="24">
        <f>IF(COUNT(N156)=0,"",VLOOKUP(N156,Pts!$A$2:$B$112,2,FALSE))</f>
      </c>
      <c r="X156" s="25">
        <f t="shared" si="3"/>
        <v>0</v>
      </c>
      <c r="Y156" s="25">
        <f>IF(COUNT(O156:W156)=Pts!$D$1,SUM(O156:W156)-SMALL(O156:W156,1),SUM(O156:W156))</f>
        <v>0</v>
      </c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</row>
    <row r="157" spans="1:25" s="80" customFormat="1" ht="12.75" customHeight="1">
      <c r="A157" s="225" t="s">
        <v>337</v>
      </c>
      <c r="B157" s="237"/>
      <c r="C157" s="238" t="s">
        <v>108</v>
      </c>
      <c r="D157" s="239" t="s">
        <v>109</v>
      </c>
      <c r="E157" s="224" t="s">
        <v>28</v>
      </c>
      <c r="F157" s="19"/>
      <c r="G157" s="20"/>
      <c r="H157" s="21"/>
      <c r="I157" s="20"/>
      <c r="J157" s="21"/>
      <c r="K157" s="20"/>
      <c r="L157" s="21"/>
      <c r="M157" s="20"/>
      <c r="N157" s="101"/>
      <c r="O157" s="22">
        <f>IF(COUNT(F157)=0,"",VLOOKUP(F157,Pts!$A$2:$B$112,2,FALSE))</f>
      </c>
      <c r="P157" s="23">
        <f>IF(COUNT(G157)=0,"",VLOOKUP(G157,Pts!$A$2:$B$112,2,FALSE))</f>
      </c>
      <c r="Q157" s="24">
        <f>IF(COUNT(H157)=0,"",VLOOKUP(H157,Pts!$A$2:$B$112,2,FALSE))</f>
      </c>
      <c r="R157" s="23">
        <f>IF(COUNT(I157)=0,"",VLOOKUP(I157,Pts!$A$2:$B$112,2,FALSE))</f>
      </c>
      <c r="S157" s="24">
        <f>IF(COUNT(J157)=0,"",VLOOKUP(J157,Pts!$A$2:$B$112,2,FALSE))</f>
      </c>
      <c r="T157" s="23">
        <f>IF(COUNT(K157)=0,"",VLOOKUP(K157,Pts!$A$2:$B$112,2,FALSE))</f>
      </c>
      <c r="U157" s="24">
        <f>IF(COUNT(L157)=0,"",VLOOKUP(L157,Pts!$A$2:$B$112,2,FALSE))</f>
      </c>
      <c r="V157" s="23">
        <f>IF(COUNT(M157)=0,"",VLOOKUP(M157,Pts!$A$2:$B$112,2,FALSE))</f>
      </c>
      <c r="W157" s="24">
        <f>IF(COUNT(N157)=0,"",VLOOKUP(N157,Pts!$A$2:$B$112,2,FALSE))</f>
      </c>
      <c r="X157" s="25">
        <f t="shared" si="3"/>
        <v>0</v>
      </c>
      <c r="Y157" s="25">
        <f>IF(COUNT(O157:W157)=Pts!$D$1,SUM(O157:W157)-SMALL(O157:W157,1),SUM(O157:W157))</f>
        <v>0</v>
      </c>
    </row>
    <row r="158" spans="1:25" s="80" customFormat="1" ht="12.75" customHeight="1">
      <c r="A158" s="225" t="s">
        <v>337</v>
      </c>
      <c r="B158" s="237" t="s">
        <v>136</v>
      </c>
      <c r="C158" s="238" t="s">
        <v>108</v>
      </c>
      <c r="D158" s="239" t="s">
        <v>219</v>
      </c>
      <c r="E158" s="254" t="s">
        <v>28</v>
      </c>
      <c r="F158" s="19"/>
      <c r="G158" s="20"/>
      <c r="H158" s="21"/>
      <c r="I158" s="20"/>
      <c r="J158" s="21"/>
      <c r="K158" s="20"/>
      <c r="L158" s="21"/>
      <c r="M158" s="20"/>
      <c r="N158" s="101"/>
      <c r="O158" s="22">
        <f>IF(COUNT(F158)=0,"",VLOOKUP(F158,Pts!$A$2:$B$112,2,FALSE))</f>
      </c>
      <c r="P158" s="23">
        <f>IF(COUNT(G158)=0,"",VLOOKUP(G158,Pts!$A$2:$B$112,2,FALSE))</f>
      </c>
      <c r="Q158" s="24">
        <f>IF(COUNT(H158)=0,"",VLOOKUP(H158,Pts!$A$2:$B$112,2,FALSE))</f>
      </c>
      <c r="R158" s="23">
        <f>IF(COUNT(I158)=0,"",VLOOKUP(I158,Pts!$A$2:$B$112,2,FALSE))</f>
      </c>
      <c r="S158" s="24">
        <f>IF(COUNT(J158)=0,"",VLOOKUP(J158,Pts!$A$2:$B$112,2,FALSE))</f>
      </c>
      <c r="T158" s="23">
        <f>IF(COUNT(K158)=0,"",VLOOKUP(K158,Pts!$A$2:$B$112,2,FALSE))</f>
      </c>
      <c r="U158" s="24">
        <f>IF(COUNT(L158)=0,"",VLOOKUP(L158,Pts!$A$2:$B$112,2,FALSE))</f>
      </c>
      <c r="V158" s="23">
        <f>IF(COUNT(M158)=0,"",VLOOKUP(M158,Pts!$A$2:$B$112,2,FALSE))</f>
      </c>
      <c r="W158" s="24">
        <f>IF(COUNT(N158)=0,"",VLOOKUP(N158,Pts!$A$2:$B$112,2,FALSE))</f>
      </c>
      <c r="X158" s="25">
        <f t="shared" si="3"/>
        <v>0</v>
      </c>
      <c r="Y158" s="25">
        <f>IF(COUNT(O158:W158)=Pts!$D$1,SUM(O158:W158)-SMALL(O158:W158,1),SUM(O158:W158))</f>
        <v>0</v>
      </c>
    </row>
    <row r="159" spans="1:25" s="80" customFormat="1" ht="12.75" customHeight="1">
      <c r="A159" s="218" t="s">
        <v>337</v>
      </c>
      <c r="B159" s="429"/>
      <c r="C159" s="216" t="s">
        <v>571</v>
      </c>
      <c r="D159" s="217" t="s">
        <v>118</v>
      </c>
      <c r="E159" s="370" t="s">
        <v>41</v>
      </c>
      <c r="F159" s="19"/>
      <c r="G159" s="20"/>
      <c r="H159" s="21"/>
      <c r="I159" s="20"/>
      <c r="J159" s="21"/>
      <c r="K159" s="20"/>
      <c r="L159" s="21"/>
      <c r="M159" s="20"/>
      <c r="N159" s="101"/>
      <c r="O159" s="22"/>
      <c r="P159" s="23"/>
      <c r="Q159" s="24"/>
      <c r="R159" s="23"/>
      <c r="S159" s="24"/>
      <c r="T159" s="23"/>
      <c r="U159" s="24">
        <f>IF(COUNT(L159)=0,"",VLOOKUP(L159,Pts!$A$2:$B$112,2,FALSE))</f>
      </c>
      <c r="V159" s="23">
        <f>IF(COUNT(M159)=0,"",VLOOKUP(M159,Pts!$A$2:$B$112,2,FALSE))</f>
      </c>
      <c r="W159" s="24">
        <f>IF(COUNT(N159)=0,"",VLOOKUP(N159,Pts!$A$2:$B$112,2,FALSE))</f>
      </c>
      <c r="X159" s="25">
        <f t="shared" si="3"/>
        <v>0</v>
      </c>
      <c r="Y159" s="25">
        <f>IF(COUNT(O159:W159)=Pts!$D$1,SUM(O159:W159)-SMALL(O159:W159,1),SUM(O159:W159))</f>
        <v>0</v>
      </c>
    </row>
    <row r="160" spans="1:250" s="27" customFormat="1" ht="12.75" customHeight="1">
      <c r="A160" s="220" t="s">
        <v>340</v>
      </c>
      <c r="B160" s="221"/>
      <c r="C160" s="222" t="s">
        <v>97</v>
      </c>
      <c r="D160" s="223" t="s">
        <v>96</v>
      </c>
      <c r="E160" s="224" t="s">
        <v>5</v>
      </c>
      <c r="F160" s="19"/>
      <c r="G160" s="20"/>
      <c r="H160" s="21"/>
      <c r="I160" s="20"/>
      <c r="J160" s="21"/>
      <c r="K160" s="20"/>
      <c r="L160" s="21"/>
      <c r="M160" s="20"/>
      <c r="N160" s="101"/>
      <c r="O160" s="22">
        <f>IF(COUNT(F160)=0,"",VLOOKUP(F160,Pts!$A$2:$B$112,2,FALSE))</f>
      </c>
      <c r="P160" s="23">
        <f>IF(COUNT(G160)=0,"",VLOOKUP(G160,Pts!$A$2:$B$112,2,FALSE))</f>
      </c>
      <c r="Q160" s="24">
        <f>IF(COUNT(H160)=0,"",VLOOKUP(H160,Pts!$A$2:$B$112,2,FALSE))</f>
      </c>
      <c r="R160" s="23">
        <f>IF(COUNT(I160)=0,"",VLOOKUP(I160,Pts!$A$2:$B$112,2,FALSE))</f>
      </c>
      <c r="S160" s="24">
        <f>IF(COUNT(J160)=0,"",VLOOKUP(J160,Pts!$A$2:$B$112,2,FALSE))</f>
      </c>
      <c r="T160" s="23">
        <f>IF(COUNT(K160)=0,"",VLOOKUP(K160,Pts!$A$2:$B$112,2,FALSE))</f>
      </c>
      <c r="U160" s="24">
        <f>IF(COUNT(L160)=0,"",VLOOKUP(L160,Pts!$A$2:$B$112,2,FALSE))</f>
      </c>
      <c r="V160" s="23">
        <f>IF(COUNT(M160)=0,"",VLOOKUP(M160,Pts!$A$2:$B$112,2,FALSE))</f>
      </c>
      <c r="W160" s="24">
        <f>IF(COUNT(N160)=0,"",VLOOKUP(N160,Pts!$A$2:$B$112,2,FALSE))</f>
      </c>
      <c r="X160" s="25">
        <f t="shared" si="3"/>
        <v>0</v>
      </c>
      <c r="Y160" s="25">
        <f>IF(COUNT(O160:W160)=Pts!$D$1,SUM(O160:W160)-SMALL(O160:W160,1),SUM(O160:W160))</f>
        <v>0</v>
      </c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  <c r="EK160" s="80"/>
      <c r="EL160" s="80"/>
      <c r="EM160" s="80"/>
      <c r="EN160" s="80"/>
      <c r="EO160" s="80"/>
      <c r="EP160" s="80"/>
      <c r="EQ160" s="80"/>
      <c r="ER160" s="80"/>
      <c r="ES160" s="80"/>
      <c r="ET160" s="80"/>
      <c r="EU160" s="80"/>
      <c r="EV160" s="80"/>
      <c r="EW160" s="80"/>
      <c r="EX160" s="80"/>
      <c r="EY160" s="80"/>
      <c r="EZ160" s="80"/>
      <c r="FA160" s="80"/>
      <c r="FB160" s="80"/>
      <c r="FC160" s="80"/>
      <c r="FD160" s="80"/>
      <c r="FE160" s="80"/>
      <c r="FF160" s="80"/>
      <c r="FG160" s="80"/>
      <c r="FH160" s="80"/>
      <c r="FI160" s="80"/>
      <c r="FJ160" s="80"/>
      <c r="FK160" s="80"/>
      <c r="FL160" s="80"/>
      <c r="FM160" s="80"/>
      <c r="FN160" s="80"/>
      <c r="FO160" s="80"/>
      <c r="FP160" s="80"/>
      <c r="FQ160" s="80"/>
      <c r="FR160" s="80"/>
      <c r="FS160" s="80"/>
      <c r="FT160" s="80"/>
      <c r="FU160" s="80"/>
      <c r="FV160" s="80"/>
      <c r="FW160" s="80"/>
      <c r="FX160" s="80"/>
      <c r="FY160" s="80"/>
      <c r="FZ160" s="80"/>
      <c r="GA160" s="80"/>
      <c r="GB160" s="80"/>
      <c r="GC160" s="80"/>
      <c r="GD160" s="80"/>
      <c r="GE160" s="80"/>
      <c r="GF160" s="80"/>
      <c r="GG160" s="80"/>
      <c r="GH160" s="80"/>
      <c r="GI160" s="80"/>
      <c r="GJ160" s="80"/>
      <c r="GK160" s="80"/>
      <c r="GL160" s="80"/>
      <c r="GM160" s="80"/>
      <c r="GN160" s="80"/>
      <c r="GO160" s="80"/>
      <c r="GP160" s="80"/>
      <c r="GQ160" s="80"/>
      <c r="GR160" s="80"/>
      <c r="GS160" s="80"/>
      <c r="GT160" s="80"/>
      <c r="GU160" s="80"/>
      <c r="GV160" s="80"/>
      <c r="GW160" s="80"/>
      <c r="GX160" s="80"/>
      <c r="GY160" s="80"/>
      <c r="GZ160" s="80"/>
      <c r="HA160" s="80"/>
      <c r="HB160" s="80"/>
      <c r="HC160" s="80"/>
      <c r="HD160" s="80"/>
      <c r="HE160" s="80"/>
      <c r="HF160" s="80"/>
      <c r="HG160" s="80"/>
      <c r="HH160" s="80"/>
      <c r="HI160" s="80"/>
      <c r="HJ160" s="80"/>
      <c r="HK160" s="80"/>
      <c r="HL160" s="80"/>
      <c r="HM160" s="80"/>
      <c r="HN160" s="80"/>
      <c r="HO160" s="80"/>
      <c r="HP160" s="80"/>
      <c r="HQ160" s="80"/>
      <c r="HR160" s="80"/>
      <c r="HS160" s="80"/>
      <c r="HT160" s="80"/>
      <c r="HU160" s="80"/>
      <c r="HV160" s="80"/>
      <c r="HW160" s="80"/>
      <c r="HX160" s="80"/>
      <c r="HY160" s="80"/>
      <c r="HZ160" s="80"/>
      <c r="IA160" s="80"/>
      <c r="IB160" s="80"/>
      <c r="IC160" s="80"/>
      <c r="ID160" s="80"/>
      <c r="IE160" s="80"/>
      <c r="IF160" s="80"/>
      <c r="IG160" s="80"/>
      <c r="IH160" s="80"/>
      <c r="II160" s="80"/>
      <c r="IJ160" s="80"/>
      <c r="IK160" s="80"/>
      <c r="IL160" s="80"/>
      <c r="IM160" s="80"/>
      <c r="IN160" s="80"/>
      <c r="IO160" s="80"/>
      <c r="IP160" s="80"/>
    </row>
    <row r="161" spans="1:25" s="80" customFormat="1" ht="12.75" customHeight="1">
      <c r="A161" s="246" t="s">
        <v>337</v>
      </c>
      <c r="B161" s="242" t="s">
        <v>136</v>
      </c>
      <c r="C161" s="243" t="s">
        <v>137</v>
      </c>
      <c r="D161" s="244" t="s">
        <v>138</v>
      </c>
      <c r="E161" s="294" t="s">
        <v>22</v>
      </c>
      <c r="F161" s="19"/>
      <c r="G161" s="20"/>
      <c r="H161" s="21"/>
      <c r="I161" s="20"/>
      <c r="J161" s="21"/>
      <c r="K161" s="20"/>
      <c r="L161" s="21"/>
      <c r="M161" s="20"/>
      <c r="N161" s="101"/>
      <c r="O161" s="22">
        <f>IF(COUNT(F161)=0,"",VLOOKUP(F161,Pts!$A$2:$B$112,2,FALSE))</f>
      </c>
      <c r="P161" s="23">
        <f>IF(COUNT(G161)=0,"",VLOOKUP(G161,Pts!$A$2:$B$112,2,FALSE))</f>
      </c>
      <c r="Q161" s="24">
        <f>IF(COUNT(H161)=0,"",VLOOKUP(H161,Pts!$A$2:$B$112,2,FALSE))</f>
      </c>
      <c r="R161" s="23">
        <f>IF(COUNT(I161)=0,"",VLOOKUP(I161,Pts!$A$2:$B$112,2,FALSE))</f>
      </c>
      <c r="S161" s="24">
        <f>IF(COUNT(J161)=0,"",VLOOKUP(J161,Pts!$A$2:$B$112,2,FALSE))</f>
      </c>
      <c r="T161" s="23">
        <f>IF(COUNT(K161)=0,"",VLOOKUP(K161,Pts!$A$2:$B$112,2,FALSE))</f>
      </c>
      <c r="U161" s="24">
        <f>IF(COUNT(L161)=0,"",VLOOKUP(L161,Pts!$A$2:$B$112,2,FALSE))</f>
      </c>
      <c r="V161" s="23">
        <f>IF(COUNT(M161)=0,"",VLOOKUP(M161,Pts!$A$2:$B$112,2,FALSE))</f>
      </c>
      <c r="W161" s="24">
        <f>IF(COUNT(N161)=0,"",VLOOKUP(N161,Pts!$A$2:$B$112,2,FALSE))</f>
      </c>
      <c r="X161" s="25">
        <f t="shared" si="3"/>
        <v>0</v>
      </c>
      <c r="Y161" s="25">
        <f>IF(COUNT(O161:W161)=Pts!$D$1,SUM(O161:W161)-SMALL(O161:W161,1),SUM(O161:W161))</f>
        <v>0</v>
      </c>
    </row>
    <row r="162" spans="1:25" s="80" customFormat="1" ht="12.75" customHeight="1">
      <c r="A162" s="220" t="s">
        <v>341</v>
      </c>
      <c r="B162" s="237"/>
      <c r="C162" s="238" t="s">
        <v>467</v>
      </c>
      <c r="D162" s="239" t="s">
        <v>414</v>
      </c>
      <c r="E162" s="240" t="s">
        <v>353</v>
      </c>
      <c r="F162" s="19"/>
      <c r="G162" s="20"/>
      <c r="H162" s="21"/>
      <c r="I162" s="20"/>
      <c r="J162" s="21"/>
      <c r="K162" s="20"/>
      <c r="L162" s="21"/>
      <c r="M162" s="20"/>
      <c r="N162" s="101"/>
      <c r="O162" s="22">
        <f>IF(COUNT(F162)=0,"",VLOOKUP(F162,Pts!$A$2:$B$112,2,FALSE))</f>
      </c>
      <c r="P162" s="23">
        <f>IF(COUNT(G162)=0,"",VLOOKUP(G162,Pts!$A$2:$B$112,2,FALSE))</f>
      </c>
      <c r="Q162" s="24">
        <f>IF(COUNT(H162)=0,"",VLOOKUP(H162,Pts!$A$2:$B$112,2,FALSE))</f>
      </c>
      <c r="R162" s="23">
        <f>IF(COUNT(I162)=0,"",VLOOKUP(I162,Pts!$A$2:$B$112,2,FALSE))</f>
      </c>
      <c r="S162" s="24">
        <f>IF(COUNT(J162)=0,"",VLOOKUP(J162,Pts!$A$2:$B$112,2,FALSE))</f>
      </c>
      <c r="T162" s="23">
        <f>IF(COUNT(K162)=0,"",VLOOKUP(K162,Pts!$A$2:$B$112,2,FALSE))</f>
      </c>
      <c r="U162" s="24">
        <f>IF(COUNT(L162)=0,"",VLOOKUP(L162,Pts!$A$2:$B$112,2,FALSE))</f>
      </c>
      <c r="V162" s="23">
        <f>IF(COUNT(M162)=0,"",VLOOKUP(M162,Pts!$A$2:$B$112,2,FALSE))</f>
      </c>
      <c r="W162" s="24">
        <f>IF(COUNT(N162)=0,"",VLOOKUP(N162,Pts!$A$2:$B$112,2,FALSE))</f>
      </c>
      <c r="X162" s="25">
        <f t="shared" si="3"/>
        <v>0</v>
      </c>
      <c r="Y162" s="25">
        <f>IF(COUNT(O162:W162)=Pts!$D$1,SUM(O162:W162)-SMALL(O162:W162,1),SUM(O162:W162))</f>
        <v>0</v>
      </c>
    </row>
    <row r="163" spans="1:25" s="80" customFormat="1" ht="12.75" customHeight="1">
      <c r="A163" s="225" t="s">
        <v>337</v>
      </c>
      <c r="B163" s="260"/>
      <c r="C163" s="261" t="s">
        <v>256</v>
      </c>
      <c r="D163" s="262" t="s">
        <v>42</v>
      </c>
      <c r="E163" s="240" t="s">
        <v>148</v>
      </c>
      <c r="F163" s="19"/>
      <c r="G163" s="20"/>
      <c r="H163" s="21"/>
      <c r="I163" s="20"/>
      <c r="J163" s="21"/>
      <c r="K163" s="20"/>
      <c r="L163" s="21"/>
      <c r="M163" s="20"/>
      <c r="N163" s="101"/>
      <c r="O163" s="22">
        <f>IF(COUNT(F163)=0,"",VLOOKUP(F163,Pts!$A$2:$B$112,2,FALSE))</f>
      </c>
      <c r="P163" s="23">
        <f>IF(COUNT(G163)=0,"",VLOOKUP(G163,Pts!$A$2:$B$112,2,FALSE))</f>
      </c>
      <c r="Q163" s="24">
        <f>IF(COUNT(H163)=0,"",VLOOKUP(H163,Pts!$A$2:$B$112,2,FALSE))</f>
      </c>
      <c r="R163" s="23">
        <f>IF(COUNT(I163)=0,"",VLOOKUP(I163,Pts!$A$2:$B$112,2,FALSE))</f>
      </c>
      <c r="S163" s="24">
        <f>IF(COUNT(J163)=0,"",VLOOKUP(J163,Pts!$A$2:$B$112,2,FALSE))</f>
      </c>
      <c r="T163" s="23">
        <f>IF(COUNT(K163)=0,"",VLOOKUP(K163,Pts!$A$2:$B$112,2,FALSE))</f>
      </c>
      <c r="U163" s="24">
        <f>IF(COUNT(L163)=0,"",VLOOKUP(L163,Pts!$A$2:$B$112,2,FALSE))</f>
      </c>
      <c r="V163" s="23">
        <f>IF(COUNT(M163)=0,"",VLOOKUP(M163,Pts!$A$2:$B$112,2,FALSE))</f>
      </c>
      <c r="W163" s="24">
        <f>IF(COUNT(N163)=0,"",VLOOKUP(N163,Pts!$A$2:$B$112,2,FALSE))</f>
      </c>
      <c r="X163" s="25">
        <f t="shared" si="3"/>
        <v>0</v>
      </c>
      <c r="Y163" s="25">
        <f>IF(COUNT(O163:W163)=Pts!$D$1,SUM(O163:W163)-SMALL(O163:W163,1),SUM(O163:W163))</f>
        <v>0</v>
      </c>
    </row>
    <row r="164" spans="1:25" s="80" customFormat="1" ht="12.75" customHeight="1">
      <c r="A164" s="225" t="s">
        <v>337</v>
      </c>
      <c r="B164" s="237"/>
      <c r="C164" s="238" t="s">
        <v>441</v>
      </c>
      <c r="D164" s="239" t="s">
        <v>45</v>
      </c>
      <c r="E164" s="224" t="s">
        <v>74</v>
      </c>
      <c r="F164" s="19"/>
      <c r="G164" s="20"/>
      <c r="H164" s="21"/>
      <c r="I164" s="20"/>
      <c r="J164" s="21"/>
      <c r="K164" s="20"/>
      <c r="L164" s="21"/>
      <c r="M164" s="20"/>
      <c r="N164" s="101"/>
      <c r="O164" s="22">
        <f>IF(COUNT(F164)=0,"",VLOOKUP(F164,Pts!$A$2:$B$112,2,FALSE))</f>
      </c>
      <c r="P164" s="23">
        <f>IF(COUNT(G164)=0,"",VLOOKUP(G164,Pts!$A$2:$B$112,2,FALSE))</f>
      </c>
      <c r="Q164" s="24">
        <f>IF(COUNT(H164)=0,"",VLOOKUP(H164,Pts!$A$2:$B$112,2,FALSE))</f>
      </c>
      <c r="R164" s="23">
        <f>IF(COUNT(I164)=0,"",VLOOKUP(I164,Pts!$A$2:$B$112,2,FALSE))</f>
      </c>
      <c r="S164" s="24">
        <f>IF(COUNT(J164)=0,"",VLOOKUP(J164,Pts!$A$2:$B$112,2,FALSE))</f>
      </c>
      <c r="T164" s="23">
        <f>IF(COUNT(K164)=0,"",VLOOKUP(K164,Pts!$A$2:$B$112,2,FALSE))</f>
      </c>
      <c r="U164" s="24"/>
      <c r="V164" s="23"/>
      <c r="W164" s="24"/>
      <c r="X164" s="25">
        <f t="shared" si="3"/>
        <v>0</v>
      </c>
      <c r="Y164" s="25">
        <f>IF(COUNT(O164:W164)=Pts!$D$1,SUM(O164:W164)-SMALL(O164:W164,1),SUM(O164:W164))</f>
        <v>0</v>
      </c>
    </row>
    <row r="165" spans="1:25" s="80" customFormat="1" ht="12.75" customHeight="1">
      <c r="A165" s="220" t="s">
        <v>340</v>
      </c>
      <c r="B165" s="221"/>
      <c r="C165" s="222" t="s">
        <v>93</v>
      </c>
      <c r="D165" s="223" t="s">
        <v>47</v>
      </c>
      <c r="E165" s="224" t="s">
        <v>41</v>
      </c>
      <c r="F165" s="19"/>
      <c r="G165" s="20"/>
      <c r="H165" s="21"/>
      <c r="I165" s="20"/>
      <c r="J165" s="21"/>
      <c r="K165" s="20"/>
      <c r="L165" s="21"/>
      <c r="M165" s="20"/>
      <c r="N165" s="101"/>
      <c r="O165" s="22">
        <f>IF(COUNT(F165)=0,"",VLOOKUP(F165,Pts!$A$2:$B$112,2,FALSE))</f>
      </c>
      <c r="P165" s="23">
        <f>IF(COUNT(G165)=0,"",VLOOKUP(G165,Pts!$A$2:$B$112,2,FALSE))</f>
      </c>
      <c r="Q165" s="24">
        <f>IF(COUNT(H165)=0,"",VLOOKUP(H165,Pts!$A$2:$B$112,2,FALSE))</f>
      </c>
      <c r="R165" s="23">
        <f>IF(COUNT(I165)=0,"",VLOOKUP(I165,Pts!$A$2:$B$112,2,FALSE))</f>
      </c>
      <c r="S165" s="24">
        <f>IF(COUNT(J165)=0,"",VLOOKUP(J165,Pts!$A$2:$B$112,2,FALSE))</f>
      </c>
      <c r="T165" s="23">
        <f>IF(COUNT(K165)=0,"",VLOOKUP(K165,Pts!$A$2:$B$112,2,FALSE))</f>
      </c>
      <c r="U165" s="24">
        <f>IF(COUNT(L165)=0,"",VLOOKUP(L165,Pts!$A$2:$B$112,2,FALSE))</f>
      </c>
      <c r="V165" s="23">
        <f>IF(COUNT(M165)=0,"",VLOOKUP(M165,Pts!$A$2:$B$112,2,FALSE))</f>
      </c>
      <c r="W165" s="24">
        <f>IF(COUNT(N165)=0,"",VLOOKUP(N165,Pts!$A$2:$B$112,2,FALSE))</f>
      </c>
      <c r="X165" s="25">
        <f t="shared" si="3"/>
        <v>0</v>
      </c>
      <c r="Y165" s="25">
        <f>IF(COUNT(O165:W165)=Pts!$D$1,SUM(O165:W165)-SMALL(O165:W165,1),SUM(O165:W165))</f>
        <v>0</v>
      </c>
    </row>
    <row r="166" spans="1:25" s="80" customFormat="1" ht="12.75" customHeight="1">
      <c r="A166" s="225" t="s">
        <v>341</v>
      </c>
      <c r="B166" s="237"/>
      <c r="C166" s="238" t="s">
        <v>220</v>
      </c>
      <c r="D166" s="239" t="s">
        <v>102</v>
      </c>
      <c r="E166" s="254" t="s">
        <v>457</v>
      </c>
      <c r="F166" s="19"/>
      <c r="G166" s="20"/>
      <c r="H166" s="21"/>
      <c r="I166" s="20"/>
      <c r="J166" s="21"/>
      <c r="K166" s="20"/>
      <c r="L166" s="21"/>
      <c r="M166" s="20"/>
      <c r="N166" s="101"/>
      <c r="O166" s="22">
        <f>IF(COUNT(F166)=0,"",VLOOKUP(F166,Pts!$A$2:$B$112,2,FALSE))</f>
      </c>
      <c r="P166" s="23">
        <f>IF(COUNT(G166)=0,"",VLOOKUP(G166,Pts!$A$2:$B$112,2,FALSE))</f>
      </c>
      <c r="Q166" s="24">
        <f>IF(COUNT(H166)=0,"",VLOOKUP(H166,Pts!$A$2:$B$112,2,FALSE))</f>
      </c>
      <c r="R166" s="23">
        <f>IF(COUNT(I166)=0,"",VLOOKUP(I166,Pts!$A$2:$B$112,2,FALSE))</f>
      </c>
      <c r="S166" s="24">
        <f>IF(COUNT(J166)=0,"",VLOOKUP(J166,Pts!$A$2:$B$112,2,FALSE))</f>
      </c>
      <c r="T166" s="23">
        <f>IF(COUNT(K166)=0,"",VLOOKUP(K166,Pts!$A$2:$B$112,2,FALSE))</f>
      </c>
      <c r="U166" s="24">
        <f>IF(COUNT(L166)=0,"",VLOOKUP(L166,Pts!$A$2:$B$112,2,FALSE))</f>
      </c>
      <c r="V166" s="23">
        <f>IF(COUNT(M166)=0,"",VLOOKUP(M166,Pts!$A$2:$B$112,2,FALSE))</f>
      </c>
      <c r="W166" s="24">
        <f>IF(COUNT(N166)=0,"",VLOOKUP(N166,Pts!$A$2:$B$112,2,FALSE))</f>
      </c>
      <c r="X166" s="25">
        <f t="shared" si="3"/>
        <v>0</v>
      </c>
      <c r="Y166" s="25">
        <f>IF(COUNT(O166:W166)=Pts!$D$1,SUM(O166:W166)-SMALL(O166:W166,1),SUM(O166:W166))</f>
        <v>0</v>
      </c>
    </row>
    <row r="167" spans="1:25" s="80" customFormat="1" ht="12.75" customHeight="1">
      <c r="A167" s="47" t="s">
        <v>341</v>
      </c>
      <c r="B167" s="48"/>
      <c r="C167" s="191" t="s">
        <v>535</v>
      </c>
      <c r="D167" s="192" t="s">
        <v>47</v>
      </c>
      <c r="E167" s="46" t="s">
        <v>428</v>
      </c>
      <c r="F167" s="19"/>
      <c r="G167" s="20"/>
      <c r="H167" s="21"/>
      <c r="I167" s="20"/>
      <c r="J167" s="21"/>
      <c r="K167" s="20"/>
      <c r="L167" s="21"/>
      <c r="M167" s="20"/>
      <c r="N167" s="101"/>
      <c r="O167" s="22">
        <f>IF(COUNT(F167)=0,"",VLOOKUP(F167,Pts!$A$2:$B$112,2,FALSE))</f>
      </c>
      <c r="P167" s="23">
        <f>IF(COUNT(G167)=0,"",VLOOKUP(G167,Pts!$A$2:$B$112,2,FALSE))</f>
      </c>
      <c r="Q167" s="24">
        <f>IF(COUNT(H167)=0,"",VLOOKUP(H167,Pts!$A$2:$B$112,2,FALSE))</f>
      </c>
      <c r="R167" s="23">
        <f>IF(COUNT(I167)=0,"",VLOOKUP(I167,Pts!$A$2:$B$112,2,FALSE))</f>
      </c>
      <c r="S167" s="24">
        <f>IF(COUNT(J167)=0,"",VLOOKUP(J167,Pts!$A$2:$B$112,2,FALSE))</f>
      </c>
      <c r="T167" s="23">
        <f>IF(COUNT(K167)=0,"",VLOOKUP(K167,Pts!$A$2:$B$112,2,FALSE))</f>
      </c>
      <c r="U167" s="24">
        <f>IF(COUNT(L167)=0,"",VLOOKUP(L167,Pts!$A$2:$B$112,2,FALSE))</f>
      </c>
      <c r="V167" s="23">
        <f>IF(COUNT(M167)=0,"",VLOOKUP(M167,Pts!$A$2:$B$112,2,FALSE))</f>
      </c>
      <c r="W167" s="24">
        <f>IF(COUNT(N167)=0,"",VLOOKUP(N167,Pts!$A$2:$B$112,2,FALSE))</f>
      </c>
      <c r="X167" s="25">
        <f t="shared" si="3"/>
        <v>0</v>
      </c>
      <c r="Y167" s="25">
        <f>IF(COUNT(O167:W167)=Pts!$D$1,SUM(O167:W167)-SMALL(O167:W167,1),SUM(O167:W167))</f>
        <v>0</v>
      </c>
    </row>
    <row r="168" spans="1:25" s="80" customFormat="1" ht="12.75" customHeight="1">
      <c r="A168" s="190" t="s">
        <v>337</v>
      </c>
      <c r="B168" s="54"/>
      <c r="C168" s="195" t="s">
        <v>564</v>
      </c>
      <c r="D168" s="196" t="s">
        <v>84</v>
      </c>
      <c r="E168" s="57" t="s">
        <v>206</v>
      </c>
      <c r="F168" s="19"/>
      <c r="G168" s="20"/>
      <c r="H168" s="21"/>
      <c r="I168" s="20"/>
      <c r="J168" s="21"/>
      <c r="K168" s="20"/>
      <c r="L168" s="21"/>
      <c r="M168" s="20"/>
      <c r="N168" s="101"/>
      <c r="O168" s="22">
        <f>IF(COUNT(F168)=0,"",VLOOKUP(F168,Pts!$A$2:$B$112,2,FALSE))</f>
      </c>
      <c r="P168" s="23">
        <f>IF(COUNT(G168)=0,"",VLOOKUP(G168,Pts!$A$2:$B$112,2,FALSE))</f>
      </c>
      <c r="Q168" s="24">
        <f>IF(COUNT(H168)=0,"",VLOOKUP(H168,Pts!$A$2:$B$112,2,FALSE))</f>
      </c>
      <c r="R168" s="23">
        <f>IF(COUNT(I168)=0,"",VLOOKUP(I168,Pts!$A$2:$B$112,2,FALSE))</f>
      </c>
      <c r="S168" s="24">
        <f>IF(COUNT(J168)=0,"",VLOOKUP(J168,Pts!$A$2:$B$112,2,FALSE))</f>
      </c>
      <c r="T168" s="23">
        <f>IF(COUNT(K168)=0,"",VLOOKUP(K168,Pts!$A$2:$B$112,2,FALSE))</f>
      </c>
      <c r="U168" s="24">
        <f>IF(COUNT(L168)=0,"",VLOOKUP(L168,Pts!$A$2:$B$112,2,FALSE))</f>
      </c>
      <c r="V168" s="23">
        <f>IF(COUNT(M168)=0,"",VLOOKUP(M168,Pts!$A$2:$B$112,2,FALSE))</f>
      </c>
      <c r="W168" s="24">
        <f>IF(COUNT(N168)=0,"",VLOOKUP(N168,Pts!$A$2:$B$112,2,FALSE))</f>
      </c>
      <c r="X168" s="25">
        <f t="shared" si="3"/>
        <v>0</v>
      </c>
      <c r="Y168" s="25">
        <f>IF(COUNT(O168:W168)=Pts!$D$1,SUM(O168:W168)-SMALL(O168:W168,1),SUM(O168:W168))</f>
        <v>0</v>
      </c>
    </row>
    <row r="169" spans="1:25" s="80" customFormat="1" ht="12.75" customHeight="1">
      <c r="A169" s="225" t="s">
        <v>340</v>
      </c>
      <c r="B169" s="221"/>
      <c r="C169" s="222" t="s">
        <v>361</v>
      </c>
      <c r="D169" s="223" t="s">
        <v>20</v>
      </c>
      <c r="E169" s="224" t="s">
        <v>360</v>
      </c>
      <c r="F169" s="19"/>
      <c r="G169" s="20"/>
      <c r="H169" s="21"/>
      <c r="I169" s="20"/>
      <c r="J169" s="21"/>
      <c r="K169" s="20"/>
      <c r="L169" s="21"/>
      <c r="M169" s="20"/>
      <c r="N169" s="101"/>
      <c r="O169" s="22">
        <f>IF(COUNT(F169)=0,"",VLOOKUP(F169,Pts!$A$2:$B$112,2,FALSE))</f>
      </c>
      <c r="P169" s="23">
        <f>IF(COUNT(G169)=0,"",VLOOKUP(G169,Pts!$A$2:$B$112,2,FALSE))</f>
      </c>
      <c r="Q169" s="24">
        <f>IF(COUNT(H169)=0,"",VLOOKUP(H169,Pts!$A$2:$B$112,2,FALSE))</f>
      </c>
      <c r="R169" s="23">
        <f>IF(COUNT(I169)=0,"",VLOOKUP(I169,Pts!$A$2:$B$112,2,FALSE))</f>
      </c>
      <c r="S169" s="24">
        <f>IF(COUNT(J169)=0,"",VLOOKUP(J169,Pts!$A$2:$B$112,2,FALSE))</f>
      </c>
      <c r="T169" s="23">
        <f>IF(COUNT(K169)=0,"",VLOOKUP(K169,Pts!$A$2:$B$112,2,FALSE))</f>
      </c>
      <c r="U169" s="24">
        <f>IF(COUNT(L169)=0,"",VLOOKUP(L169,Pts!$A$2:$B$112,2,FALSE))</f>
      </c>
      <c r="V169" s="23">
        <f>IF(COUNT(M169)=0,"",VLOOKUP(M169,Pts!$A$2:$B$112,2,FALSE))</f>
      </c>
      <c r="W169" s="24">
        <f>IF(COUNT(N169)=0,"",VLOOKUP(N169,Pts!$A$2:$B$112,2,FALSE))</f>
      </c>
      <c r="X169" s="25">
        <f t="shared" si="3"/>
        <v>0</v>
      </c>
      <c r="Y169" s="25">
        <f>IF(COUNT(O169:W169)=Pts!$D$1,SUM(O169:W169)-SMALL(O169:W169,1),SUM(O169:W169))</f>
        <v>0</v>
      </c>
    </row>
    <row r="170" spans="1:25" s="80" customFormat="1" ht="12.75" customHeight="1">
      <c r="A170" s="225" t="s">
        <v>337</v>
      </c>
      <c r="B170" s="237"/>
      <c r="C170" s="238" t="s">
        <v>291</v>
      </c>
      <c r="D170" s="239" t="s">
        <v>42</v>
      </c>
      <c r="E170" s="240" t="s">
        <v>36</v>
      </c>
      <c r="F170" s="19"/>
      <c r="G170" s="20"/>
      <c r="H170" s="21"/>
      <c r="I170" s="20"/>
      <c r="J170" s="21"/>
      <c r="K170" s="20"/>
      <c r="L170" s="21"/>
      <c r="M170" s="20"/>
      <c r="N170" s="101"/>
      <c r="O170" s="22">
        <f>IF(COUNT(F170)=0,"",VLOOKUP(F170,Pts!$A$2:$B$112,2,FALSE))</f>
      </c>
      <c r="P170" s="23">
        <f>IF(COUNT(G170)=0,"",VLOOKUP(G170,Pts!$A$2:$B$112,2,FALSE))</f>
      </c>
      <c r="Q170" s="24">
        <f>IF(COUNT(H170)=0,"",VLOOKUP(H170,Pts!$A$2:$B$112,2,FALSE))</f>
      </c>
      <c r="R170" s="23">
        <f>IF(COUNT(I170)=0,"",VLOOKUP(I170,Pts!$A$2:$B$112,2,FALSE))</f>
      </c>
      <c r="S170" s="24">
        <f>IF(COUNT(J170)=0,"",VLOOKUP(J170,Pts!$A$2:$B$112,2,FALSE))</f>
      </c>
      <c r="T170" s="23">
        <f>IF(COUNT(K170)=0,"",VLOOKUP(K170,Pts!$A$2:$B$112,2,FALSE))</f>
      </c>
      <c r="U170" s="24">
        <f>IF(COUNT(L170)=0,"",VLOOKUP(L170,Pts!$A$2:$B$112,2,FALSE))</f>
      </c>
      <c r="V170" s="23">
        <f>IF(COUNT(M170)=0,"",VLOOKUP(M170,Pts!$A$2:$B$112,2,FALSE))</f>
      </c>
      <c r="W170" s="24">
        <f>IF(COUNT(N170)=0,"",VLOOKUP(N170,Pts!$A$2:$B$112,2,FALSE))</f>
      </c>
      <c r="X170" s="25">
        <f t="shared" si="3"/>
        <v>0</v>
      </c>
      <c r="Y170" s="25">
        <f>IF(COUNT(O170:W170)=Pts!$D$1,SUM(O170:W170)-SMALL(O170:W170,1),SUM(O170:W170))</f>
        <v>0</v>
      </c>
    </row>
    <row r="171" spans="1:25" s="80" customFormat="1" ht="12.75" customHeight="1">
      <c r="A171" s="29"/>
      <c r="B171" s="54" t="s">
        <v>136</v>
      </c>
      <c r="C171" s="55" t="s">
        <v>199</v>
      </c>
      <c r="D171" s="56" t="s">
        <v>200</v>
      </c>
      <c r="E171" s="57" t="s">
        <v>166</v>
      </c>
      <c r="F171" s="19"/>
      <c r="G171" s="20"/>
      <c r="H171" s="21"/>
      <c r="I171" s="20"/>
      <c r="J171" s="21"/>
      <c r="K171" s="20"/>
      <c r="L171" s="21"/>
      <c r="M171" s="20"/>
      <c r="N171" s="101"/>
      <c r="O171" s="22">
        <f>IF(COUNT(F171)=0,"",VLOOKUP(F171,Pts!$A$2:$B$112,2,FALSE))</f>
      </c>
      <c r="P171" s="23">
        <f>IF(COUNT(G171)=0,"",VLOOKUP(G171,Pts!$A$2:$B$112,2,FALSE))</f>
      </c>
      <c r="Q171" s="24">
        <f>IF(COUNT(H171)=0,"",VLOOKUP(H171,Pts!$A$2:$B$112,2,FALSE))</f>
      </c>
      <c r="R171" s="23">
        <f>IF(COUNT(I171)=0,"",VLOOKUP(I171,Pts!$A$2:$B$112,2,FALSE))</f>
      </c>
      <c r="S171" s="24">
        <f>IF(COUNT(J171)=0,"",VLOOKUP(J171,Pts!$A$2:$B$112,2,FALSE))</f>
      </c>
      <c r="T171" s="23">
        <f>IF(COUNT(K171)=0,"",VLOOKUP(K171,Pts!$A$2:$B$112,2,FALSE))</f>
      </c>
      <c r="U171" s="24">
        <f>IF(COUNT(L171)=0,"",VLOOKUP(L171,Pts!$A$2:$B$112,2,FALSE))</f>
      </c>
      <c r="V171" s="23">
        <f>IF(COUNT(M171)=0,"",VLOOKUP(M171,Pts!$A$2:$B$112,2,FALSE))</f>
      </c>
      <c r="W171" s="24">
        <f>IF(COUNT(N171)=0,"",VLOOKUP(N171,Pts!$A$2:$B$112,2,FALSE))</f>
      </c>
      <c r="X171" s="25">
        <f t="shared" si="3"/>
        <v>0</v>
      </c>
      <c r="Y171" s="25">
        <f>IF(COUNT(O171:W171)=Pts!$D$1,SUM(O171:W171)-SMALL(O171:W171,1),SUM(O171:W171))</f>
        <v>0</v>
      </c>
    </row>
    <row r="172" spans="1:25" s="80" customFormat="1" ht="12.75" customHeight="1">
      <c r="A172" s="225" t="s">
        <v>337</v>
      </c>
      <c r="B172" s="221" t="s">
        <v>16</v>
      </c>
      <c r="C172" s="222" t="s">
        <v>197</v>
      </c>
      <c r="D172" s="223" t="s">
        <v>198</v>
      </c>
      <c r="E172" s="224" t="s">
        <v>26</v>
      </c>
      <c r="F172" s="19"/>
      <c r="G172" s="20"/>
      <c r="H172" s="21"/>
      <c r="I172" s="20"/>
      <c r="J172" s="21"/>
      <c r="K172" s="20"/>
      <c r="L172" s="21"/>
      <c r="M172" s="20"/>
      <c r="N172" s="101"/>
      <c r="O172" s="22">
        <f>IF(COUNT(F172)=0,"",VLOOKUP(F172,Pts!$A$2:$B$112,2,FALSE))</f>
      </c>
      <c r="P172" s="23">
        <f>IF(COUNT(G172)=0,"",VLOOKUP(G172,Pts!$A$2:$B$112,2,FALSE))</f>
      </c>
      <c r="Q172" s="24">
        <f>IF(COUNT(H172)=0,"",VLOOKUP(H172,Pts!$A$2:$B$112,2,FALSE))</f>
      </c>
      <c r="R172" s="23">
        <f>IF(COUNT(I172)=0,"",VLOOKUP(I172,Pts!$A$2:$B$112,2,FALSE))</f>
      </c>
      <c r="S172" s="24">
        <f>IF(COUNT(J172)=0,"",VLOOKUP(J172,Pts!$A$2:$B$112,2,FALSE))</f>
      </c>
      <c r="T172" s="23">
        <f>IF(COUNT(K172)=0,"",VLOOKUP(K172,Pts!$A$2:$B$112,2,FALSE))</f>
      </c>
      <c r="U172" s="24">
        <f>IF(COUNT(L172)=0,"",VLOOKUP(L172,Pts!$A$2:$B$112,2,FALSE))</f>
      </c>
      <c r="V172" s="23">
        <f>IF(COUNT(M172)=0,"",VLOOKUP(M172,Pts!$A$2:$B$112,2,FALSE))</f>
      </c>
      <c r="W172" s="24">
        <f>IF(COUNT(N172)=0,"",VLOOKUP(N172,Pts!$A$2:$B$112,2,FALSE))</f>
      </c>
      <c r="X172" s="25">
        <f t="shared" si="3"/>
        <v>0</v>
      </c>
      <c r="Y172" s="25">
        <f>IF(COUNT(O172:W172)=Pts!$D$1,SUM(O172:W172)-SMALL(O172:W172,1),SUM(O172:W172))</f>
        <v>0</v>
      </c>
    </row>
    <row r="173" spans="1:25" s="80" customFormat="1" ht="12.75" customHeight="1">
      <c r="A173" s="225" t="s">
        <v>341</v>
      </c>
      <c r="B173" s="221"/>
      <c r="C173" s="222" t="s">
        <v>346</v>
      </c>
      <c r="D173" s="223" t="s">
        <v>110</v>
      </c>
      <c r="E173" s="224" t="s">
        <v>36</v>
      </c>
      <c r="F173" s="19"/>
      <c r="G173" s="20"/>
      <c r="H173" s="175"/>
      <c r="I173" s="20"/>
      <c r="J173" s="21"/>
      <c r="K173" s="20"/>
      <c r="L173" s="21"/>
      <c r="M173" s="20"/>
      <c r="N173" s="101"/>
      <c r="O173" s="22">
        <f>IF(COUNT(F173)=0,"",VLOOKUP(F173,Pts!$A$2:$B$112,2,FALSE))</f>
      </c>
      <c r="P173" s="23">
        <f>IF(COUNT(G173)=0,"",VLOOKUP(G173,Pts!$A$2:$B$112,2,FALSE))</f>
      </c>
      <c r="Q173" s="24">
        <f>IF(COUNT(H173)=0,"",VLOOKUP(H173,Pts!$A$2:$B$112,2,FALSE))</f>
      </c>
      <c r="R173" s="23">
        <f>IF(COUNT(I173)=0,"",VLOOKUP(I173,Pts!$A$2:$B$112,2,FALSE))</f>
      </c>
      <c r="S173" s="24">
        <f>IF(COUNT(J173)=0,"",VLOOKUP(J173,Pts!$A$2:$B$112,2,FALSE))</f>
      </c>
      <c r="T173" s="23">
        <f>IF(COUNT(K173)=0,"",VLOOKUP(K173,Pts!$A$2:$B$112,2,FALSE))</f>
      </c>
      <c r="U173" s="24">
        <f>IF(COUNT(L173)=0,"",VLOOKUP(L173,Pts!$A$2:$B$112,2,FALSE))</f>
      </c>
      <c r="V173" s="23">
        <f>IF(COUNT(M173)=0,"",VLOOKUP(M173,Pts!$A$2:$B$112,2,FALSE))</f>
      </c>
      <c r="W173" s="24">
        <f>IF(COUNT(N173)=0,"",VLOOKUP(N173,Pts!$A$2:$B$112,2,FALSE))</f>
      </c>
      <c r="X173" s="25">
        <f t="shared" si="3"/>
        <v>0</v>
      </c>
      <c r="Y173" s="25">
        <f>IF(COUNT(O173:W173)=Pts!$D$1,SUM(O173:W173)-SMALL(O173:W173,1),SUM(O173:W173))</f>
        <v>0</v>
      </c>
    </row>
    <row r="174" spans="1:25" s="80" customFormat="1" ht="12.75" customHeight="1">
      <c r="A174" s="225" t="s">
        <v>337</v>
      </c>
      <c r="B174" s="237"/>
      <c r="C174" s="238" t="s">
        <v>468</v>
      </c>
      <c r="D174" s="239" t="s">
        <v>374</v>
      </c>
      <c r="E174" s="240" t="s">
        <v>26</v>
      </c>
      <c r="F174" s="19"/>
      <c r="G174" s="20"/>
      <c r="H174" s="21"/>
      <c r="I174" s="20"/>
      <c r="J174" s="21"/>
      <c r="K174" s="20"/>
      <c r="L174" s="21"/>
      <c r="M174" s="20"/>
      <c r="N174" s="101"/>
      <c r="O174" s="22">
        <f>IF(COUNT(F174)=0,"",VLOOKUP(F174,Pts!$A$2:$B$112,2,FALSE))</f>
      </c>
      <c r="P174" s="23">
        <f>IF(COUNT(G174)=0,"",VLOOKUP(G174,Pts!$A$2:$B$112,2,FALSE))</f>
      </c>
      <c r="Q174" s="24">
        <f>IF(COUNT(H174)=0,"",VLOOKUP(H174,Pts!$A$2:$B$112,2,FALSE))</f>
      </c>
      <c r="R174" s="23">
        <f>IF(COUNT(I174)=0,"",VLOOKUP(I174,Pts!$A$2:$B$112,2,FALSE))</f>
      </c>
      <c r="S174" s="24">
        <f>IF(COUNT(J174)=0,"",VLOOKUP(J174,Pts!$A$2:$B$112,2,FALSE))</f>
      </c>
      <c r="T174" s="23">
        <f>IF(COUNT(K174)=0,"",VLOOKUP(K174,Pts!$A$2:$B$112,2,FALSE))</f>
      </c>
      <c r="U174" s="24">
        <f>IF(COUNT(L174)=0,"",VLOOKUP(L174,Pts!$A$2:$B$112,2,FALSE))</f>
      </c>
      <c r="V174" s="23">
        <f>IF(COUNT(M174)=0,"",VLOOKUP(M174,Pts!$A$2:$B$112,2,FALSE))</f>
      </c>
      <c r="W174" s="24">
        <f>IF(COUNT(N174)=0,"",VLOOKUP(N174,Pts!$A$2:$B$112,2,FALSE))</f>
      </c>
      <c r="X174" s="25">
        <f t="shared" si="3"/>
        <v>0</v>
      </c>
      <c r="Y174" s="25">
        <f>IF(COUNT(O174:W174)=Pts!$D$1,SUM(O174:W174)-SMALL(O174:W174,1),SUM(O174:W174))</f>
        <v>0</v>
      </c>
    </row>
    <row r="175" spans="1:25" s="80" customFormat="1" ht="12.75" customHeight="1">
      <c r="A175" s="225" t="s">
        <v>337</v>
      </c>
      <c r="B175" s="237" t="s">
        <v>136</v>
      </c>
      <c r="C175" s="238" t="s">
        <v>35</v>
      </c>
      <c r="D175" s="239" t="s">
        <v>52</v>
      </c>
      <c r="E175" s="240" t="s">
        <v>36</v>
      </c>
      <c r="F175" s="19"/>
      <c r="G175" s="20"/>
      <c r="H175" s="21"/>
      <c r="I175" s="20"/>
      <c r="J175" s="21"/>
      <c r="K175" s="20"/>
      <c r="L175" s="21"/>
      <c r="M175" s="20"/>
      <c r="N175" s="101"/>
      <c r="O175" s="22">
        <f>IF(COUNT(F175)=0,"",VLOOKUP(F175,Pts!$A$2:$B$112,2,FALSE))</f>
      </c>
      <c r="P175" s="23">
        <f>IF(COUNT(G175)=0,"",VLOOKUP(G175,Pts!$A$2:$B$112,2,FALSE))</f>
      </c>
      <c r="Q175" s="24">
        <f>IF(COUNT(H175)=0,"",VLOOKUP(H175,Pts!$A$2:$B$112,2,FALSE))</f>
      </c>
      <c r="R175" s="23">
        <f>IF(COUNT(I175)=0,"",VLOOKUP(I175,Pts!$A$2:$B$112,2,FALSE))</f>
      </c>
      <c r="S175" s="24">
        <f>IF(COUNT(J175)=0,"",VLOOKUP(J175,Pts!$A$2:$B$112,2,FALSE))</f>
      </c>
      <c r="T175" s="23">
        <f>IF(COUNT(K175)=0,"",VLOOKUP(K175,Pts!$A$2:$B$112,2,FALSE))</f>
      </c>
      <c r="U175" s="24">
        <f>IF(COUNT(L175)=0,"",VLOOKUP(L175,Pts!$A$2:$B$112,2,FALSE))</f>
      </c>
      <c r="V175" s="23">
        <f>IF(COUNT(M175)=0,"",VLOOKUP(M175,Pts!$A$2:$B$112,2,FALSE))</f>
      </c>
      <c r="W175" s="24">
        <f>IF(COUNT(N175)=0,"",VLOOKUP(N175,Pts!$A$2:$B$112,2,FALSE))</f>
      </c>
      <c r="X175" s="25">
        <f t="shared" si="3"/>
        <v>0</v>
      </c>
      <c r="Y175" s="25">
        <f>IF(COUNT(O175:W175)=Pts!$D$1,SUM(O175:W175)-SMALL(O175:W175,1),SUM(O175:W175))</f>
        <v>0</v>
      </c>
    </row>
    <row r="176" spans="1:25" s="80" customFormat="1" ht="12.75" customHeight="1">
      <c r="A176" s="220" t="s">
        <v>340</v>
      </c>
      <c r="B176" s="242" t="s">
        <v>16</v>
      </c>
      <c r="C176" s="257" t="s">
        <v>132</v>
      </c>
      <c r="D176" s="258" t="s">
        <v>18</v>
      </c>
      <c r="E176" s="240" t="s">
        <v>44</v>
      </c>
      <c r="F176" s="19"/>
      <c r="G176" s="20"/>
      <c r="H176" s="21"/>
      <c r="I176" s="20"/>
      <c r="J176" s="21"/>
      <c r="K176" s="20"/>
      <c r="L176" s="21"/>
      <c r="M176" s="20"/>
      <c r="N176" s="101"/>
      <c r="O176" s="22">
        <f>IF(COUNT(F176)=0,"",VLOOKUP(F176,Pts!$A$2:$B$112,2,FALSE))</f>
      </c>
      <c r="P176" s="23">
        <f>IF(COUNT(G176)=0,"",VLOOKUP(G176,Pts!$A$2:$B$112,2,FALSE))</f>
      </c>
      <c r="Q176" s="24">
        <f>IF(COUNT(H176)=0,"",VLOOKUP(H176,Pts!$A$2:$B$112,2,FALSE))</f>
      </c>
      <c r="R176" s="23">
        <f>IF(COUNT(I176)=0,"",VLOOKUP(I176,Pts!$A$2:$B$112,2,FALSE))</f>
      </c>
      <c r="S176" s="24">
        <f>IF(COUNT(J176)=0,"",VLOOKUP(J176,Pts!$A$2:$B$112,2,FALSE))</f>
      </c>
      <c r="T176" s="23">
        <f>IF(COUNT(K176)=0,"",VLOOKUP(K176,Pts!$A$2:$B$112,2,FALSE))</f>
      </c>
      <c r="U176" s="24">
        <f>IF(COUNT(L176)=0,"",VLOOKUP(L176,Pts!$A$2:$B$112,2,FALSE))</f>
      </c>
      <c r="V176" s="23">
        <f>IF(COUNT(M176)=0,"",VLOOKUP(M176,Pts!$A$2:$B$112,2,FALSE))</f>
      </c>
      <c r="W176" s="24">
        <f>IF(COUNT(N176)=0,"",VLOOKUP(N176,Pts!$A$2:$B$112,2,FALSE))</f>
      </c>
      <c r="X176" s="25">
        <f t="shared" si="3"/>
        <v>0</v>
      </c>
      <c r="Y176" s="25">
        <f>IF(COUNT(O176:W176)=Pts!$D$1,SUM(O176:W176)-SMALL(O176:W176,1),SUM(O176:W176))</f>
        <v>0</v>
      </c>
    </row>
    <row r="177" spans="1:25" s="80" customFormat="1" ht="12.75" customHeight="1">
      <c r="A177" s="190" t="s">
        <v>340</v>
      </c>
      <c r="B177" s="48"/>
      <c r="C177" s="191" t="s">
        <v>521</v>
      </c>
      <c r="D177" s="192" t="s">
        <v>107</v>
      </c>
      <c r="E177" s="58" t="s">
        <v>528</v>
      </c>
      <c r="F177" s="19"/>
      <c r="G177" s="20"/>
      <c r="H177" s="21"/>
      <c r="I177" s="20"/>
      <c r="J177" s="21"/>
      <c r="K177" s="20"/>
      <c r="L177" s="21"/>
      <c r="M177" s="20"/>
      <c r="N177" s="101"/>
      <c r="O177" s="22">
        <f>IF(COUNT(F177)=0,"",VLOOKUP(F177,Pts!$A$2:$B$112,2,FALSE))</f>
      </c>
      <c r="P177" s="23">
        <f>IF(COUNT(G177)=0,"",VLOOKUP(G177,Pts!$A$2:$B$112,2,FALSE))</f>
      </c>
      <c r="Q177" s="24">
        <f>IF(COUNT(H177)=0,"",VLOOKUP(H177,Pts!$A$2:$B$112,2,FALSE))</f>
      </c>
      <c r="R177" s="23">
        <f>IF(COUNT(I177)=0,"",VLOOKUP(I177,Pts!$A$2:$B$112,2,FALSE))</f>
      </c>
      <c r="S177" s="24">
        <f>IF(COUNT(J177)=0,"",VLOOKUP(J177,Pts!$A$2:$B$112,2,FALSE))</f>
      </c>
      <c r="T177" s="23">
        <f>IF(COUNT(K177)=0,"",VLOOKUP(K177,Pts!$A$2:$B$112,2,FALSE))</f>
      </c>
      <c r="U177" s="24">
        <f>IF(COUNT(L177)=0,"",VLOOKUP(L177,Pts!$A$2:$B$112,2,FALSE))</f>
      </c>
      <c r="V177" s="23">
        <f>IF(COUNT(M177)=0,"",VLOOKUP(M177,Pts!$A$2:$B$112,2,FALSE))</f>
      </c>
      <c r="W177" s="24">
        <f>IF(COUNT(N177)=0,"",VLOOKUP(N177,Pts!$A$2:$B$112,2,FALSE))</f>
      </c>
      <c r="X177" s="25">
        <f t="shared" si="3"/>
        <v>0</v>
      </c>
      <c r="Y177" s="25">
        <f>IF(COUNT(O177:W177)=Pts!$D$1,SUM(O177:W177)-SMALL(O177:W177,1),SUM(O177:W177))</f>
        <v>0</v>
      </c>
    </row>
    <row r="178" spans="1:25" s="80" customFormat="1" ht="12.75" customHeight="1">
      <c r="A178" s="225">
        <v>50</v>
      </c>
      <c r="B178" s="221"/>
      <c r="C178" s="222" t="s">
        <v>410</v>
      </c>
      <c r="D178" s="223" t="s">
        <v>253</v>
      </c>
      <c r="E178" s="336" t="s">
        <v>404</v>
      </c>
      <c r="F178" s="19"/>
      <c r="G178" s="20"/>
      <c r="H178" s="21"/>
      <c r="I178" s="20"/>
      <c r="J178" s="21"/>
      <c r="K178" s="20"/>
      <c r="L178" s="21"/>
      <c r="M178" s="20"/>
      <c r="N178" s="101"/>
      <c r="O178" s="22">
        <f>IF(COUNT(F178)=0,"",VLOOKUP(F178,Pts!$A$2:$B$112,2,FALSE))</f>
      </c>
      <c r="P178" s="23">
        <f>IF(COUNT(G178)=0,"",VLOOKUP(G178,Pts!$A$2:$B$112,2,FALSE))</f>
      </c>
      <c r="Q178" s="24">
        <f>IF(COUNT(H178)=0,"",VLOOKUP(H178,Pts!$A$2:$B$112,2,FALSE))</f>
      </c>
      <c r="R178" s="23">
        <f>IF(COUNT(I178)=0,"",VLOOKUP(I178,Pts!$A$2:$B$112,2,FALSE))</f>
      </c>
      <c r="S178" s="24">
        <f>IF(COUNT(J178)=0,"",VLOOKUP(J178,Pts!$A$2:$B$112,2,FALSE))</f>
      </c>
      <c r="T178" s="23">
        <f>IF(COUNT(K178)=0,"",VLOOKUP(K178,Pts!$A$2:$B$112,2,FALSE))</f>
      </c>
      <c r="U178" s="24">
        <f>IF(COUNT(L178)=0,"",VLOOKUP(L178,Pts!$A$2:$B$112,2,FALSE))</f>
      </c>
      <c r="V178" s="23">
        <f>IF(COUNT(M178)=0,"",VLOOKUP(M178,Pts!$A$2:$B$112,2,FALSE))</f>
      </c>
      <c r="W178" s="24">
        <f>IF(COUNT(N178)=0,"",VLOOKUP(N178,Pts!$A$2:$B$112,2,FALSE))</f>
      </c>
      <c r="X178" s="25">
        <f t="shared" si="3"/>
        <v>0</v>
      </c>
      <c r="Y178" s="25">
        <f>IF(COUNT(O178:W178)=Pts!$D$1,SUM(O178:W178)-SMALL(O178:W178,1),SUM(O178:W178))</f>
        <v>0</v>
      </c>
    </row>
    <row r="179" spans="1:25" s="80" customFormat="1" ht="12.75" customHeight="1">
      <c r="A179" s="190" t="s">
        <v>340</v>
      </c>
      <c r="B179" s="54" t="s">
        <v>50</v>
      </c>
      <c r="C179" s="195" t="s">
        <v>524</v>
      </c>
      <c r="D179" s="196" t="s">
        <v>253</v>
      </c>
      <c r="E179" s="57" t="s">
        <v>41</v>
      </c>
      <c r="F179" s="19"/>
      <c r="G179" s="20"/>
      <c r="H179" s="21"/>
      <c r="I179" s="20"/>
      <c r="J179" s="21"/>
      <c r="K179" s="20"/>
      <c r="L179" s="21"/>
      <c r="M179" s="20"/>
      <c r="N179" s="101"/>
      <c r="O179" s="22">
        <f>IF(COUNT(F179)=0,"",VLOOKUP(F179,Pts!$A$2:$B$112,2,FALSE))</f>
      </c>
      <c r="P179" s="23">
        <f>IF(COUNT(G179)=0,"",VLOOKUP(G179,Pts!$A$2:$B$112,2,FALSE))</f>
      </c>
      <c r="Q179" s="24">
        <f>IF(COUNT(H179)=0,"",VLOOKUP(H179,Pts!$A$2:$B$112,2,FALSE))</f>
      </c>
      <c r="R179" s="23">
        <f>IF(COUNT(I179)=0,"",VLOOKUP(I179,Pts!$A$2:$B$112,2,FALSE))</f>
      </c>
      <c r="S179" s="24">
        <f>IF(COUNT(J179)=0,"",VLOOKUP(J179,Pts!$A$2:$B$112,2,FALSE))</f>
      </c>
      <c r="T179" s="23">
        <f>IF(COUNT(K179)=0,"",VLOOKUP(K179,Pts!$A$2:$B$112,2,FALSE))</f>
      </c>
      <c r="U179" s="24">
        <f>IF(COUNT(L179)=0,"",VLOOKUP(L179,Pts!$A$2:$B$112,2,FALSE))</f>
      </c>
      <c r="V179" s="23">
        <f>IF(COUNT(M179)=0,"",VLOOKUP(M179,Pts!$A$2:$B$112,2,FALSE))</f>
      </c>
      <c r="W179" s="24">
        <f>IF(COUNT(N179)=0,"",VLOOKUP(N179,Pts!$A$2:$B$112,2,FALSE))</f>
      </c>
      <c r="X179" s="25">
        <f t="shared" si="3"/>
        <v>0</v>
      </c>
      <c r="Y179" s="25">
        <f>IF(COUNT(O179:W179)=Pts!$D$1,SUM(O179:W179)-SMALL(O179:W179,1),SUM(O179:W179))</f>
        <v>0</v>
      </c>
    </row>
    <row r="180" spans="1:25" s="80" customFormat="1" ht="12.75" customHeight="1">
      <c r="A180" s="225" t="s">
        <v>337</v>
      </c>
      <c r="B180" s="263" t="s">
        <v>136</v>
      </c>
      <c r="C180" s="264" t="s">
        <v>419</v>
      </c>
      <c r="D180" s="265" t="s">
        <v>42</v>
      </c>
      <c r="E180" s="240" t="s">
        <v>150</v>
      </c>
      <c r="F180" s="19"/>
      <c r="G180" s="20"/>
      <c r="H180" s="21"/>
      <c r="I180" s="20"/>
      <c r="J180" s="21"/>
      <c r="K180" s="20"/>
      <c r="L180" s="21"/>
      <c r="M180" s="20"/>
      <c r="N180" s="101"/>
      <c r="O180" s="22">
        <f>IF(COUNT(F180)=0,"",VLOOKUP(F180,Pts!$A$2:$B$112,2,FALSE))</f>
      </c>
      <c r="P180" s="23">
        <f>IF(COUNT(G180)=0,"",VLOOKUP(G180,Pts!$A$2:$B$112,2,FALSE))</f>
      </c>
      <c r="Q180" s="24">
        <f>IF(COUNT(H180)=0,"",VLOOKUP(H180,Pts!$A$2:$B$112,2,FALSE))</f>
      </c>
      <c r="R180" s="23">
        <f>IF(COUNT(I180)=0,"",VLOOKUP(I180,Pts!$A$2:$B$112,2,FALSE))</f>
      </c>
      <c r="S180" s="24">
        <f>IF(COUNT(J180)=0,"",VLOOKUP(J180,Pts!$A$2:$B$112,2,FALSE))</f>
      </c>
      <c r="T180" s="23">
        <f>IF(COUNT(K180)=0,"",VLOOKUP(K180,Pts!$A$2:$B$112,2,FALSE))</f>
      </c>
      <c r="U180" s="24">
        <f>IF(COUNT(L180)=0,"",VLOOKUP(L180,Pts!$A$2:$B$112,2,FALSE))</f>
      </c>
      <c r="V180" s="23">
        <f>IF(COUNT(M180)=0,"",VLOOKUP(M180,Pts!$A$2:$B$112,2,FALSE))</f>
      </c>
      <c r="W180" s="24">
        <f>IF(COUNT(N180)=0,"",VLOOKUP(N180,Pts!$A$2:$B$112,2,FALSE))</f>
      </c>
      <c r="X180" s="25">
        <f t="shared" si="3"/>
        <v>0</v>
      </c>
      <c r="Y180" s="25">
        <f>IF(COUNT(O180:W180)=Pts!$D$1,SUM(O180:W180)-SMALL(O180:W180,1),SUM(O180:W180))</f>
        <v>0</v>
      </c>
    </row>
    <row r="181" spans="1:25" s="80" customFormat="1" ht="12.75" customHeight="1">
      <c r="A181" s="220" t="s">
        <v>337</v>
      </c>
      <c r="B181" s="221"/>
      <c r="C181" s="222" t="s">
        <v>159</v>
      </c>
      <c r="D181" s="223" t="s">
        <v>32</v>
      </c>
      <c r="E181" s="224" t="s">
        <v>53</v>
      </c>
      <c r="F181" s="19"/>
      <c r="G181" s="20"/>
      <c r="H181" s="21"/>
      <c r="I181" s="20"/>
      <c r="J181" s="21"/>
      <c r="K181" s="20"/>
      <c r="L181" s="21"/>
      <c r="M181" s="20"/>
      <c r="N181" s="101"/>
      <c r="O181" s="22">
        <f>IF(COUNT(F181)=0,"",VLOOKUP(F181,Pts!$A$2:$B$112,2,FALSE))</f>
      </c>
      <c r="P181" s="23">
        <f>IF(COUNT(G181)=0,"",VLOOKUP(G181,Pts!$A$2:$B$112,2,FALSE))</f>
      </c>
      <c r="Q181" s="24">
        <f>IF(COUNT(H181)=0,"",VLOOKUP(H181,Pts!$A$2:$B$112,2,FALSE))</f>
      </c>
      <c r="R181" s="23">
        <f>IF(COUNT(I181)=0,"",VLOOKUP(I181,Pts!$A$2:$B$112,2,FALSE))</f>
      </c>
      <c r="S181" s="24">
        <f>IF(COUNT(J181)=0,"",VLOOKUP(J181,Pts!$A$2:$B$112,2,FALSE))</f>
      </c>
      <c r="T181" s="23">
        <f>IF(COUNT(K181)=0,"",VLOOKUP(K181,Pts!$A$2:$B$112,2,FALSE))</f>
      </c>
      <c r="U181" s="24">
        <f>IF(COUNT(L181)=0,"",VLOOKUP(L181,Pts!$A$2:$B$112,2,FALSE))</f>
      </c>
      <c r="V181" s="23">
        <f>IF(COUNT(M181)=0,"",VLOOKUP(M181,Pts!$A$2:$B$112,2,FALSE))</f>
      </c>
      <c r="W181" s="24">
        <f>IF(COUNT(N181)=0,"",VLOOKUP(N181,Pts!$A$2:$B$112,2,FALSE))</f>
      </c>
      <c r="X181" s="25">
        <f t="shared" si="3"/>
        <v>0</v>
      </c>
      <c r="Y181" s="25">
        <f>IF(COUNT(O181:W181)=Pts!$D$1,SUM(O181:W181)-SMALL(O181:W181,1),SUM(O181:W181))</f>
        <v>0</v>
      </c>
    </row>
    <row r="182" spans="1:25" s="80" customFormat="1" ht="12.75" customHeight="1">
      <c r="A182" s="29"/>
      <c r="B182" s="194" t="s">
        <v>136</v>
      </c>
      <c r="C182" s="55" t="s">
        <v>193</v>
      </c>
      <c r="D182" s="56" t="s">
        <v>24</v>
      </c>
      <c r="E182" s="57" t="s">
        <v>121</v>
      </c>
      <c r="F182" s="19"/>
      <c r="G182" s="20"/>
      <c r="H182" s="21"/>
      <c r="I182" s="20"/>
      <c r="J182" s="21"/>
      <c r="K182" s="20"/>
      <c r="L182" s="21"/>
      <c r="M182" s="20"/>
      <c r="N182" s="101"/>
      <c r="O182" s="22">
        <f>IF(COUNT(F182)=0,"",VLOOKUP(F182,Pts!$A$2:$B$112,2,FALSE))</f>
      </c>
      <c r="P182" s="23">
        <f>IF(COUNT(G182)=0,"",VLOOKUP(G182,Pts!$A$2:$B$112,2,FALSE))</f>
      </c>
      <c r="Q182" s="24">
        <f>IF(COUNT(H182)=0,"",VLOOKUP(H182,Pts!$A$2:$B$112,2,FALSE))</f>
      </c>
      <c r="R182" s="23">
        <f>IF(COUNT(I182)=0,"",VLOOKUP(I182,Pts!$A$2:$B$112,2,FALSE))</f>
      </c>
      <c r="S182" s="24">
        <f>IF(COUNT(J182)=0,"",VLOOKUP(J182,Pts!$A$2:$B$112,2,FALSE))</f>
      </c>
      <c r="T182" s="23">
        <f>IF(COUNT(K182)=0,"",VLOOKUP(K182,Pts!$A$2:$B$112,2,FALSE))</f>
      </c>
      <c r="U182" s="24">
        <f>IF(COUNT(L182)=0,"",VLOOKUP(L182,Pts!$A$2:$B$112,2,FALSE))</f>
      </c>
      <c r="V182" s="23">
        <f>IF(COUNT(M182)=0,"",VLOOKUP(M182,Pts!$A$2:$B$112,2,FALSE))</f>
      </c>
      <c r="W182" s="24">
        <f>IF(COUNT(N182)=0,"",VLOOKUP(N182,Pts!$A$2:$B$112,2,FALSE))</f>
      </c>
      <c r="X182" s="25">
        <f t="shared" si="3"/>
        <v>0</v>
      </c>
      <c r="Y182" s="25">
        <f>IF(COUNT(O182:W182)=Pts!$D$1,SUM(O182:W182)-SMALL(O182:W182,1),SUM(O182:W182))</f>
        <v>0</v>
      </c>
    </row>
    <row r="183" spans="1:25" s="80" customFormat="1" ht="12.75" customHeight="1">
      <c r="A183" s="47" t="s">
        <v>337</v>
      </c>
      <c r="B183" s="48"/>
      <c r="C183" s="49" t="s">
        <v>133</v>
      </c>
      <c r="D183" s="50" t="s">
        <v>85</v>
      </c>
      <c r="E183" s="46" t="s">
        <v>99</v>
      </c>
      <c r="F183" s="19"/>
      <c r="G183" s="20"/>
      <c r="H183" s="21"/>
      <c r="I183" s="20"/>
      <c r="J183" s="21"/>
      <c r="K183" s="20"/>
      <c r="L183" s="21"/>
      <c r="M183" s="20"/>
      <c r="N183" s="101"/>
      <c r="O183" s="22">
        <f>IF(COUNT(F183)=0,"",VLOOKUP(F183,Pts!$A$2:$B$112,2,FALSE))</f>
      </c>
      <c r="P183" s="23">
        <f>IF(COUNT(G183)=0,"",VLOOKUP(G183,Pts!$A$2:$B$112,2,FALSE))</f>
      </c>
      <c r="Q183" s="24">
        <f>IF(COUNT(H183)=0,"",VLOOKUP(H183,Pts!$A$2:$B$112,2,FALSE))</f>
      </c>
      <c r="R183" s="23">
        <f>IF(COUNT(I183)=0,"",VLOOKUP(I183,Pts!$A$2:$B$112,2,FALSE))</f>
      </c>
      <c r="S183" s="24">
        <f>IF(COUNT(J183)=0,"",VLOOKUP(J183,Pts!$A$2:$B$112,2,FALSE))</f>
      </c>
      <c r="T183" s="23">
        <f>IF(COUNT(K183)=0,"",VLOOKUP(K183,Pts!$A$2:$B$112,2,FALSE))</f>
      </c>
      <c r="U183" s="24">
        <f>IF(COUNT(L183)=0,"",VLOOKUP(L183,Pts!$A$2:$B$112,2,FALSE))</f>
      </c>
      <c r="V183" s="23">
        <f>IF(COUNT(M183)=0,"",VLOOKUP(M183,Pts!$A$2:$B$112,2,FALSE))</f>
      </c>
      <c r="W183" s="24">
        <f>IF(COUNT(N183)=0,"",VLOOKUP(N183,Pts!$A$2:$B$112,2,FALSE))</f>
      </c>
      <c r="X183" s="25">
        <f t="shared" si="3"/>
        <v>0</v>
      </c>
      <c r="Y183" s="25">
        <f>IF(COUNT(O183:W183)=Pts!$D$1,SUM(O183:W183)-SMALL(O183:W183,1),SUM(O183:W183))</f>
        <v>0</v>
      </c>
    </row>
    <row r="184" spans="1:25" s="80" customFormat="1" ht="12.75" customHeight="1">
      <c r="A184" s="210" t="s">
        <v>340</v>
      </c>
      <c r="B184" s="211" t="s">
        <v>50</v>
      </c>
      <c r="C184" s="212" t="s">
        <v>515</v>
      </c>
      <c r="D184" s="213" t="s">
        <v>516</v>
      </c>
      <c r="E184" s="281" t="s">
        <v>99</v>
      </c>
      <c r="F184" s="19"/>
      <c r="G184" s="20"/>
      <c r="H184" s="21"/>
      <c r="I184" s="20"/>
      <c r="J184" s="21"/>
      <c r="K184" s="20"/>
      <c r="L184" s="21"/>
      <c r="M184" s="20"/>
      <c r="N184" s="101"/>
      <c r="O184" s="22"/>
      <c r="P184" s="23"/>
      <c r="Q184" s="24"/>
      <c r="R184" s="23"/>
      <c r="S184" s="24"/>
      <c r="T184" s="23"/>
      <c r="U184" s="24">
        <f>IF(COUNT(L184)=0,"",VLOOKUP(L184,Pts!$A$2:$B$112,2,FALSE))</f>
      </c>
      <c r="V184" s="23">
        <f>IF(COUNT(M184)=0,"",VLOOKUP(M184,Pts!$A$2:$B$112,2,FALSE))</f>
      </c>
      <c r="W184" s="24">
        <f>IF(COUNT(N184)=0,"",VLOOKUP(N184,Pts!$A$2:$B$112,2,FALSE))</f>
      </c>
      <c r="X184" s="25">
        <f t="shared" si="3"/>
        <v>0</v>
      </c>
      <c r="Y184" s="25">
        <f>IF(COUNT(O184:W184)=Pts!$D$1,SUM(O184:W184)-SMALL(O184:W184,1),SUM(O184:W184))</f>
        <v>0</v>
      </c>
    </row>
    <row r="185" spans="1:25" s="80" customFormat="1" ht="12.75" customHeight="1">
      <c r="A185" s="29" t="s">
        <v>337</v>
      </c>
      <c r="B185" s="48"/>
      <c r="C185" s="191" t="s">
        <v>569</v>
      </c>
      <c r="D185" s="192" t="s">
        <v>90</v>
      </c>
      <c r="E185" s="46" t="s">
        <v>99</v>
      </c>
      <c r="F185" s="19"/>
      <c r="G185" s="20"/>
      <c r="H185" s="21"/>
      <c r="I185" s="20"/>
      <c r="J185" s="21"/>
      <c r="K185" s="20"/>
      <c r="L185" s="21"/>
      <c r="M185" s="20"/>
      <c r="N185" s="101"/>
      <c r="O185" s="22">
        <f>IF(COUNT(F185)=0,"",VLOOKUP(F185,Pts!$A$2:$B$112,2,FALSE))</f>
      </c>
      <c r="P185" s="23">
        <f>IF(COUNT(G185)=0,"",VLOOKUP(G185,Pts!$A$2:$B$112,2,FALSE))</f>
      </c>
      <c r="Q185" s="24">
        <f>IF(COUNT(H185)=0,"",VLOOKUP(H185,Pts!$A$2:$B$112,2,FALSE))</f>
      </c>
      <c r="R185" s="23">
        <f>IF(COUNT(I185)=0,"",VLOOKUP(I185,Pts!$A$2:$B$112,2,FALSE))</f>
      </c>
      <c r="S185" s="24">
        <f>IF(COUNT(J185)=0,"",VLOOKUP(J185,Pts!$A$2:$B$112,2,FALSE))</f>
      </c>
      <c r="T185" s="23">
        <f>IF(COUNT(K185)=0,"",VLOOKUP(K185,Pts!$A$2:$B$112,2,FALSE))</f>
      </c>
      <c r="U185" s="24">
        <f>IF(COUNT(L185)=0,"",VLOOKUP(L185,Pts!$A$2:$B$112,2,FALSE))</f>
      </c>
      <c r="V185" s="23">
        <f>IF(COUNT(M185)=0,"",VLOOKUP(M185,Pts!$A$2:$B$112,2,FALSE))</f>
      </c>
      <c r="W185" s="24">
        <f>IF(COUNT(N185)=0,"",VLOOKUP(N185,Pts!$A$2:$B$112,2,FALSE))</f>
      </c>
      <c r="X185" s="25">
        <f t="shared" si="3"/>
        <v>0</v>
      </c>
      <c r="Y185" s="25">
        <f>IF(COUNT(O185:W185)=Pts!$D$1,SUM(O185:W185)-SMALL(O185:W185,1),SUM(O185:W185))</f>
        <v>0</v>
      </c>
    </row>
    <row r="186" spans="1:25" s="80" customFormat="1" ht="12.75" customHeight="1">
      <c r="A186" s="241" t="s">
        <v>340</v>
      </c>
      <c r="B186" s="263" t="s">
        <v>50</v>
      </c>
      <c r="C186" s="264" t="s">
        <v>507</v>
      </c>
      <c r="D186" s="265" t="s">
        <v>508</v>
      </c>
      <c r="E186" s="240" t="s">
        <v>121</v>
      </c>
      <c r="F186" s="19"/>
      <c r="G186" s="20"/>
      <c r="H186" s="21"/>
      <c r="I186" s="20"/>
      <c r="J186" s="21"/>
      <c r="K186" s="20"/>
      <c r="L186" s="21"/>
      <c r="M186" s="20"/>
      <c r="N186" s="101"/>
      <c r="O186" s="22">
        <f>IF(COUNT(F186)=0,"",VLOOKUP(F186,Pts!$A$2:$B$112,2,FALSE))</f>
      </c>
      <c r="P186" s="23">
        <f>IF(COUNT(G186)=0,"",VLOOKUP(G186,Pts!$A$2:$B$112,2,FALSE))</f>
      </c>
      <c r="Q186" s="24">
        <f>IF(COUNT(H186)=0,"",VLOOKUP(H186,Pts!$A$2:$B$112,2,FALSE))</f>
      </c>
      <c r="R186" s="23">
        <f>IF(COUNT(I186)=0,"",VLOOKUP(I186,Pts!$A$2:$B$112,2,FALSE))</f>
      </c>
      <c r="S186" s="24">
        <f>IF(COUNT(J186)=0,"",VLOOKUP(J186,Pts!$A$2:$B$112,2,FALSE))</f>
      </c>
      <c r="T186" s="23">
        <f>IF(COUNT(K186)=0,"",VLOOKUP(K186,Pts!$A$2:$B$112,2,FALSE))</f>
      </c>
      <c r="U186" s="24">
        <f>IF(COUNT(L186)=0,"",VLOOKUP(L186,Pts!$A$2:$B$112,2,FALSE))</f>
      </c>
      <c r="V186" s="23">
        <f>IF(COUNT(M186)=0,"",VLOOKUP(M186,Pts!$A$2:$B$112,2,FALSE))</f>
      </c>
      <c r="W186" s="24">
        <f>IF(COUNT(N186)=0,"",VLOOKUP(N186,Pts!$A$2:$B$112,2,FALSE))</f>
      </c>
      <c r="X186" s="25">
        <f t="shared" si="3"/>
        <v>0</v>
      </c>
      <c r="Y186" s="25">
        <f>IF(COUNT(O186:W186)=Pts!$D$1,SUM(O186:W186)-SMALL(O186:W186,1),SUM(O186:W186))</f>
        <v>0</v>
      </c>
    </row>
    <row r="187" spans="1:25" s="80" customFormat="1" ht="12.75" customHeight="1">
      <c r="A187" s="225" t="s">
        <v>337</v>
      </c>
      <c r="B187" s="237" t="s">
        <v>136</v>
      </c>
      <c r="C187" s="238" t="s">
        <v>46</v>
      </c>
      <c r="D187" s="239" t="s">
        <v>47</v>
      </c>
      <c r="E187" s="240" t="s">
        <v>26</v>
      </c>
      <c r="F187" s="19"/>
      <c r="G187" s="20"/>
      <c r="H187" s="21"/>
      <c r="I187" s="20"/>
      <c r="J187" s="21"/>
      <c r="K187" s="20"/>
      <c r="L187" s="21"/>
      <c r="M187" s="20"/>
      <c r="N187" s="101"/>
      <c r="O187" s="22">
        <f>IF(COUNT(F187)=0,"",VLOOKUP(F187,Pts!$A$2:$B$112,2,FALSE))</f>
      </c>
      <c r="P187" s="23">
        <f>IF(COUNT(G187)=0,"",VLOOKUP(G187,Pts!$A$2:$B$112,2,FALSE))</f>
      </c>
      <c r="Q187" s="24">
        <f>IF(COUNT(H187)=0,"",VLOOKUP(H187,Pts!$A$2:$B$112,2,FALSE))</f>
      </c>
      <c r="R187" s="23">
        <f>IF(COUNT(I187)=0,"",VLOOKUP(I187,Pts!$A$2:$B$112,2,FALSE))</f>
      </c>
      <c r="S187" s="24">
        <f>IF(COUNT(J187)=0,"",VLOOKUP(J187,Pts!$A$2:$B$112,2,FALSE))</f>
      </c>
      <c r="T187" s="23">
        <f>IF(COUNT(K187)=0,"",VLOOKUP(K187,Pts!$A$2:$B$112,2,FALSE))</f>
      </c>
      <c r="U187" s="24">
        <f>IF(COUNT(L187)=0,"",VLOOKUP(L187,Pts!$A$2:$B$112,2,FALSE))</f>
      </c>
      <c r="V187" s="23">
        <f>IF(COUNT(M187)=0,"",VLOOKUP(M187,Pts!$A$2:$B$112,2,FALSE))</f>
      </c>
      <c r="W187" s="24">
        <f>IF(COUNT(N187)=0,"",VLOOKUP(N187,Pts!$A$2:$B$112,2,FALSE))</f>
      </c>
      <c r="X187" s="25">
        <f t="shared" si="3"/>
        <v>0</v>
      </c>
      <c r="Y187" s="25">
        <f>IF(COUNT(O187:W187)=Pts!$D$1,SUM(O187:W187)-SMALL(O187:W187,1),SUM(O187:W187))</f>
        <v>0</v>
      </c>
    </row>
    <row r="188" spans="1:25" s="80" customFormat="1" ht="12.75" customHeight="1">
      <c r="A188" s="220" t="s">
        <v>341</v>
      </c>
      <c r="B188" s="249"/>
      <c r="C188" s="252" t="s">
        <v>163</v>
      </c>
      <c r="D188" s="253" t="s">
        <v>128</v>
      </c>
      <c r="E188" s="224" t="s">
        <v>158</v>
      </c>
      <c r="F188" s="19"/>
      <c r="G188" s="20"/>
      <c r="H188" s="21"/>
      <c r="I188" s="20"/>
      <c r="J188" s="21"/>
      <c r="K188" s="20"/>
      <c r="L188" s="21"/>
      <c r="M188" s="20"/>
      <c r="N188" s="101"/>
      <c r="O188" s="22">
        <f>IF(COUNT(F188)=0,"",VLOOKUP(F188,Pts!$A$2:$B$112,2,FALSE))</f>
      </c>
      <c r="P188" s="23">
        <f>IF(COUNT(G188)=0,"",VLOOKUP(G188,Pts!$A$2:$B$112,2,FALSE))</f>
      </c>
      <c r="Q188" s="24">
        <f>IF(COUNT(H188)=0,"",VLOOKUP(H188,Pts!$A$2:$B$112,2,FALSE))</f>
      </c>
      <c r="R188" s="23">
        <f>IF(COUNT(I188)=0,"",VLOOKUP(I188,Pts!$A$2:$B$112,2,FALSE))</f>
      </c>
      <c r="S188" s="24">
        <f>IF(COUNT(J188)=0,"",VLOOKUP(J188,Pts!$A$2:$B$112,2,FALSE))</f>
      </c>
      <c r="T188" s="23">
        <f>IF(COUNT(K188)=0,"",VLOOKUP(K188,Pts!$A$2:$B$112,2,FALSE))</f>
      </c>
      <c r="U188" s="24">
        <f>IF(COUNT(L188)=0,"",VLOOKUP(L188,Pts!$A$2:$B$112,2,FALSE))</f>
      </c>
      <c r="V188" s="23">
        <f>IF(COUNT(M188)=0,"",VLOOKUP(M188,Pts!$A$2:$B$112,2,FALSE))</f>
      </c>
      <c r="W188" s="24">
        <f>IF(COUNT(N188)=0,"",VLOOKUP(N188,Pts!$A$2:$B$112,2,FALSE))</f>
      </c>
      <c r="X188" s="25">
        <f t="shared" si="3"/>
        <v>0</v>
      </c>
      <c r="Y188" s="25">
        <f>IF(COUNT(O188:W188)=Pts!$D$1,SUM(O188:W188)-SMALL(O188:W188,1),SUM(O188:W188))</f>
        <v>0</v>
      </c>
    </row>
    <row r="189" spans="1:25" s="80" customFormat="1" ht="12.75" customHeight="1">
      <c r="A189" s="47"/>
      <c r="B189" s="48" t="s">
        <v>16</v>
      </c>
      <c r="C189" s="49" t="s">
        <v>100</v>
      </c>
      <c r="D189" s="50" t="s">
        <v>101</v>
      </c>
      <c r="E189" s="46" t="s">
        <v>36</v>
      </c>
      <c r="F189" s="19"/>
      <c r="G189" s="20"/>
      <c r="H189" s="21"/>
      <c r="I189" s="20"/>
      <c r="J189" s="21"/>
      <c r="K189" s="20"/>
      <c r="L189" s="21"/>
      <c r="M189" s="20"/>
      <c r="N189" s="101"/>
      <c r="O189" s="22">
        <f>IF(COUNT(F189)=0,"",VLOOKUP(F189,Pts!$A$2:$B$112,2,FALSE))</f>
      </c>
      <c r="P189" s="23">
        <f>IF(COUNT(G189)=0,"",VLOOKUP(G189,Pts!$A$2:$B$112,2,FALSE))</f>
      </c>
      <c r="Q189" s="24">
        <f>IF(COUNT(H189)=0,"",VLOOKUP(H189,Pts!$A$2:$B$112,2,FALSE))</f>
      </c>
      <c r="R189" s="23">
        <f>IF(COUNT(I189)=0,"",VLOOKUP(I189,Pts!$A$2:$B$112,2,FALSE))</f>
      </c>
      <c r="S189" s="24">
        <f>IF(COUNT(J189)=0,"",VLOOKUP(J189,Pts!$A$2:$B$112,2,FALSE))</f>
      </c>
      <c r="T189" s="23">
        <f>IF(COUNT(K189)=0,"",VLOOKUP(K189,Pts!$A$2:$B$112,2,FALSE))</f>
      </c>
      <c r="U189" s="24">
        <f>IF(COUNT(L189)=0,"",VLOOKUP(L189,Pts!$A$2:$B$112,2,FALSE))</f>
      </c>
      <c r="V189" s="23">
        <f>IF(COUNT(M189)=0,"",VLOOKUP(M189,Pts!$A$2:$B$112,2,FALSE))</f>
      </c>
      <c r="W189" s="24">
        <f>IF(COUNT(N189)=0,"",VLOOKUP(N189,Pts!$A$2:$B$112,2,FALSE))</f>
      </c>
      <c r="X189" s="25">
        <f t="shared" si="3"/>
        <v>0</v>
      </c>
      <c r="Y189" s="25">
        <f>IF(COUNT(O189:W189)=Pts!$D$1,SUM(O189:W189)-SMALL(O189:W189,1),SUM(O189:W189))</f>
        <v>0</v>
      </c>
    </row>
    <row r="190" spans="1:25" s="80" customFormat="1" ht="12.75" customHeight="1">
      <c r="A190" s="225"/>
      <c r="B190" s="260" t="s">
        <v>136</v>
      </c>
      <c r="C190" s="261" t="s">
        <v>442</v>
      </c>
      <c r="D190" s="262" t="s">
        <v>30</v>
      </c>
      <c r="E190" s="240" t="s">
        <v>148</v>
      </c>
      <c r="F190" s="19"/>
      <c r="G190" s="20"/>
      <c r="H190" s="21"/>
      <c r="I190" s="20"/>
      <c r="J190" s="21"/>
      <c r="K190" s="20"/>
      <c r="L190" s="21"/>
      <c r="M190" s="20"/>
      <c r="N190" s="101"/>
      <c r="O190" s="22">
        <f>IF(COUNT(F190)=0,"",VLOOKUP(F190,Pts!$A$2:$B$112,2,FALSE))</f>
      </c>
      <c r="P190" s="23">
        <f>IF(COUNT(G190)=0,"",VLOOKUP(G190,Pts!$A$2:$B$112,2,FALSE))</f>
      </c>
      <c r="Q190" s="24">
        <f>IF(COUNT(H190)=0,"",VLOOKUP(H190,Pts!$A$2:$B$112,2,FALSE))</f>
      </c>
      <c r="R190" s="23">
        <f>IF(COUNT(I190)=0,"",VLOOKUP(I190,Pts!$A$2:$B$112,2,FALSE))</f>
      </c>
      <c r="S190" s="24">
        <f>IF(COUNT(J190)=0,"",VLOOKUP(J190,Pts!$A$2:$B$112,2,FALSE))</f>
      </c>
      <c r="T190" s="23">
        <f>IF(COUNT(K190)=0,"",VLOOKUP(K190,Pts!$A$2:$B$112,2,FALSE))</f>
      </c>
      <c r="U190" s="24">
        <f>IF(COUNT(L190)=0,"",VLOOKUP(L190,Pts!$A$2:$B$112,2,FALSE))</f>
      </c>
      <c r="V190" s="23">
        <f>IF(COUNT(M190)=0,"",VLOOKUP(M190,Pts!$A$2:$B$112,2,FALSE))</f>
      </c>
      <c r="W190" s="24">
        <f>IF(COUNT(N190)=0,"",VLOOKUP(N190,Pts!$A$2:$B$112,2,FALSE))</f>
      </c>
      <c r="X190" s="25">
        <f t="shared" si="3"/>
        <v>0</v>
      </c>
      <c r="Y190" s="25">
        <f>IF(COUNT(O190:W190)=Pts!$D$1,SUM(O190:W190)-SMALL(O190:W190,1),SUM(O190:W190))</f>
        <v>0</v>
      </c>
    </row>
    <row r="191" spans="1:25" s="80" customFormat="1" ht="12.75" customHeight="1">
      <c r="A191" s="220"/>
      <c r="B191" s="260" t="s">
        <v>16</v>
      </c>
      <c r="C191" s="243" t="s">
        <v>491</v>
      </c>
      <c r="D191" s="244" t="s">
        <v>359</v>
      </c>
      <c r="E191" s="294" t="s">
        <v>22</v>
      </c>
      <c r="F191" s="19"/>
      <c r="G191" s="20"/>
      <c r="H191" s="21"/>
      <c r="I191" s="20"/>
      <c r="J191" s="21"/>
      <c r="K191" s="20"/>
      <c r="L191" s="21"/>
      <c r="M191" s="20"/>
      <c r="N191" s="101"/>
      <c r="O191" s="22">
        <f>IF(COUNT(F191)=0,"",VLOOKUP(F191,Pts!$A$2:$B$112,2,FALSE))</f>
      </c>
      <c r="P191" s="23">
        <f>IF(COUNT(G191)=0,"",VLOOKUP(G191,Pts!$A$2:$B$112,2,FALSE))</f>
      </c>
      <c r="Q191" s="24">
        <f>IF(COUNT(H191)=0,"",VLOOKUP(H191,Pts!$A$2:$B$112,2,FALSE))</f>
      </c>
      <c r="R191" s="23">
        <f>IF(COUNT(I191)=0,"",VLOOKUP(I191,Pts!$A$2:$B$112,2,FALSE))</f>
      </c>
      <c r="S191" s="24">
        <f>IF(COUNT(J191)=0,"",VLOOKUP(J191,Pts!$A$2:$B$112,2,FALSE))</f>
      </c>
      <c r="T191" s="23">
        <f>IF(COUNT(K191)=0,"",VLOOKUP(K191,Pts!$A$2:$B$112,2,FALSE))</f>
      </c>
      <c r="U191" s="24">
        <f>IF(COUNT(L191)=0,"",VLOOKUP(L191,Pts!$A$2:$B$112,2,FALSE))</f>
      </c>
      <c r="V191" s="23">
        <f>IF(COUNT(M191)=0,"",VLOOKUP(M191,Pts!$A$2:$B$112,2,FALSE))</f>
      </c>
      <c r="W191" s="24">
        <f>IF(COUNT(N191)=0,"",VLOOKUP(N191,Pts!$A$2:$B$112,2,FALSE))</f>
      </c>
      <c r="X191" s="25">
        <f t="shared" si="3"/>
        <v>0</v>
      </c>
      <c r="Y191" s="25">
        <f>IF(COUNT(O191:W191)=Pts!$D$1,SUM(O191:W191)-SMALL(O191:W191,1),SUM(O191:W191))</f>
        <v>0</v>
      </c>
    </row>
    <row r="192" spans="1:25" s="80" customFormat="1" ht="12.75" customHeight="1">
      <c r="A192" s="220" t="s">
        <v>140</v>
      </c>
      <c r="B192" s="221"/>
      <c r="C192" s="222" t="s">
        <v>216</v>
      </c>
      <c r="D192" s="223" t="s">
        <v>61</v>
      </c>
      <c r="E192" s="224" t="s">
        <v>209</v>
      </c>
      <c r="F192" s="19"/>
      <c r="G192" s="20"/>
      <c r="H192" s="21"/>
      <c r="I192" s="20"/>
      <c r="J192" s="21"/>
      <c r="K192" s="20"/>
      <c r="L192" s="21"/>
      <c r="M192" s="20"/>
      <c r="N192" s="101"/>
      <c r="O192" s="22">
        <f>IF(COUNT(F192)=0,"",VLOOKUP(F192,Pts!$A$2:$B$112,2,FALSE))</f>
      </c>
      <c r="P192" s="23">
        <f>IF(COUNT(G192)=0,"",VLOOKUP(G192,Pts!$A$2:$B$112,2,FALSE))</f>
      </c>
      <c r="Q192" s="24">
        <f>IF(COUNT(H192)=0,"",VLOOKUP(H192,Pts!$A$2:$B$112,2,FALSE))</f>
      </c>
      <c r="R192" s="23">
        <f>IF(COUNT(I192)=0,"",VLOOKUP(I192,Pts!$A$2:$B$112,2,FALSE))</f>
      </c>
      <c r="S192" s="24">
        <f>IF(COUNT(J192)=0,"",VLOOKUP(J192,Pts!$A$2:$B$112,2,FALSE))</f>
      </c>
      <c r="T192" s="23">
        <f>IF(COUNT(K192)=0,"",VLOOKUP(K192,Pts!$A$2:$B$112,2,FALSE))</f>
      </c>
      <c r="U192" s="24">
        <f>IF(COUNT(L192)=0,"",VLOOKUP(L192,Pts!$A$2:$B$112,2,FALSE))</f>
      </c>
      <c r="V192" s="23">
        <f>IF(COUNT(M192)=0,"",VLOOKUP(M192,Pts!$A$2:$B$112,2,FALSE))</f>
      </c>
      <c r="W192" s="24">
        <f>IF(COUNT(N192)=0,"",VLOOKUP(N192,Pts!$A$2:$B$112,2,FALSE))</f>
      </c>
      <c r="X192" s="25">
        <f t="shared" si="3"/>
        <v>0</v>
      </c>
      <c r="Y192" s="25">
        <f>IF(COUNT(O192:W192)=Pts!$D$1,SUM(O192:W192)-SMALL(O192:W192,1),SUM(O192:W192))</f>
        <v>0</v>
      </c>
    </row>
    <row r="193" spans="1:25" s="80" customFormat="1" ht="12.75" customHeight="1">
      <c r="A193" s="220" t="s">
        <v>139</v>
      </c>
      <c r="B193" s="221" t="s">
        <v>16</v>
      </c>
      <c r="C193" s="222" t="s">
        <v>225</v>
      </c>
      <c r="D193" s="223" t="s">
        <v>42</v>
      </c>
      <c r="E193" s="224" t="s">
        <v>28</v>
      </c>
      <c r="F193" s="19"/>
      <c r="G193" s="20"/>
      <c r="H193" s="21"/>
      <c r="I193" s="20"/>
      <c r="J193" s="21"/>
      <c r="K193" s="20"/>
      <c r="L193" s="21"/>
      <c r="M193" s="20"/>
      <c r="N193" s="101"/>
      <c r="O193" s="22">
        <f>IF(COUNT(F193)=0,"",VLOOKUP(F193,Pts!$A$2:$B$112,2,FALSE))</f>
      </c>
      <c r="P193" s="23">
        <f>IF(COUNT(G193)=0,"",VLOOKUP(G193,Pts!$A$2:$B$112,2,FALSE))</f>
      </c>
      <c r="Q193" s="24">
        <f>IF(COUNT(H193)=0,"",VLOOKUP(H193,Pts!$A$2:$B$112,2,FALSE))</f>
      </c>
      <c r="R193" s="23">
        <f>IF(COUNT(I193)=0,"",VLOOKUP(I193,Pts!$A$2:$B$112,2,FALSE))</f>
      </c>
      <c r="S193" s="24">
        <f>IF(COUNT(J193)=0,"",VLOOKUP(J193,Pts!$A$2:$B$112,2,FALSE))</f>
      </c>
      <c r="T193" s="23">
        <f>IF(COUNT(K193)=0,"",VLOOKUP(K193,Pts!$A$2:$B$112,2,FALSE))</f>
      </c>
      <c r="U193" s="24">
        <f>IF(COUNT(L193)=0,"",VLOOKUP(L193,Pts!$A$2:$B$112,2,FALSE))</f>
      </c>
      <c r="V193" s="23">
        <f>IF(COUNT(M193)=0,"",VLOOKUP(M193,Pts!$A$2:$B$112,2,FALSE))</f>
      </c>
      <c r="W193" s="24">
        <f>IF(COUNT(N193)=0,"",VLOOKUP(N193,Pts!$A$2:$B$112,2,FALSE))</f>
      </c>
      <c r="X193" s="25">
        <f t="shared" si="3"/>
        <v>0</v>
      </c>
      <c r="Y193" s="25">
        <f>IF(COUNT(O193:W193)=Pts!$D$1,SUM(O193:W193)-SMALL(O193:W193,1),SUM(O193:W193))</f>
        <v>0</v>
      </c>
    </row>
    <row r="194" spans="1:25" s="80" customFormat="1" ht="12.75" customHeight="1">
      <c r="A194" s="225" t="s">
        <v>337</v>
      </c>
      <c r="B194" s="237" t="s">
        <v>16</v>
      </c>
      <c r="C194" s="238" t="s">
        <v>190</v>
      </c>
      <c r="D194" s="239" t="s">
        <v>30</v>
      </c>
      <c r="E194" s="254" t="s">
        <v>121</v>
      </c>
      <c r="F194" s="19"/>
      <c r="G194" s="20"/>
      <c r="H194" s="21"/>
      <c r="I194" s="20"/>
      <c r="J194" s="21"/>
      <c r="K194" s="20"/>
      <c r="L194" s="21"/>
      <c r="M194" s="20"/>
      <c r="N194" s="101"/>
      <c r="O194" s="22">
        <f>IF(COUNT(F194)=0,"",VLOOKUP(F194,Pts!$A$2:$B$112,2,FALSE))</f>
      </c>
      <c r="P194" s="23">
        <f>IF(COUNT(G194)=0,"",VLOOKUP(G194,Pts!$A$2:$B$112,2,FALSE))</f>
      </c>
      <c r="Q194" s="24">
        <f>IF(COUNT(H194)=0,"",VLOOKUP(H194,Pts!$A$2:$B$112,2,FALSE))</f>
      </c>
      <c r="R194" s="23">
        <f>IF(COUNT(I194)=0,"",VLOOKUP(I194,Pts!$A$2:$B$112,2,FALSE))</f>
      </c>
      <c r="S194" s="24">
        <f>IF(COUNT(J194)=0,"",VLOOKUP(J194,Pts!$A$2:$B$112,2,FALSE))</f>
      </c>
      <c r="T194" s="23">
        <f>IF(COUNT(K194)=0,"",VLOOKUP(K194,Pts!$A$2:$B$112,2,FALSE))</f>
      </c>
      <c r="U194" s="24">
        <f>IF(COUNT(L194)=0,"",VLOOKUP(L194,Pts!$A$2:$B$112,2,FALSE))</f>
      </c>
      <c r="V194" s="23">
        <f>IF(COUNT(M194)=0,"",VLOOKUP(M194,Pts!$A$2:$B$112,2,FALSE))</f>
      </c>
      <c r="W194" s="24">
        <f>IF(COUNT(N194)=0,"",VLOOKUP(N194,Pts!$A$2:$B$112,2,FALSE))</f>
      </c>
      <c r="X194" s="25">
        <f aca="true" t="shared" si="4" ref="X194:X257">SUM(O194:W194)</f>
        <v>0</v>
      </c>
      <c r="Y194" s="25">
        <f>IF(COUNT(O194:W194)=Pts!$D$1,SUM(O194:W194)-SMALL(O194:W194,1),SUM(O194:W194))</f>
        <v>0</v>
      </c>
    </row>
    <row r="195" spans="1:25" s="80" customFormat="1" ht="12.75" customHeight="1">
      <c r="A195" s="220" t="s">
        <v>337</v>
      </c>
      <c r="B195" s="242"/>
      <c r="C195" s="257" t="s">
        <v>490</v>
      </c>
      <c r="D195" s="258" t="s">
        <v>107</v>
      </c>
      <c r="E195" s="240" t="s">
        <v>28</v>
      </c>
      <c r="F195" s="19"/>
      <c r="G195" s="20"/>
      <c r="H195" s="21"/>
      <c r="I195" s="20"/>
      <c r="J195" s="21"/>
      <c r="K195" s="20"/>
      <c r="L195" s="21"/>
      <c r="M195" s="20"/>
      <c r="N195" s="101"/>
      <c r="O195" s="22">
        <f>IF(COUNT(F195)=0,"",VLOOKUP(F195,Pts!$A$2:$B$112,2,FALSE))</f>
      </c>
      <c r="P195" s="23">
        <f>IF(COUNT(G195)=0,"",VLOOKUP(G195,Pts!$A$2:$B$112,2,FALSE))</f>
      </c>
      <c r="Q195" s="24">
        <f>IF(COUNT(H195)=0,"",VLOOKUP(H195,Pts!$A$2:$B$112,2,FALSE))</f>
      </c>
      <c r="R195" s="23">
        <f>IF(COUNT(I195)=0,"",VLOOKUP(I195,Pts!$A$2:$B$112,2,FALSE))</f>
      </c>
      <c r="S195" s="24">
        <f>IF(COUNT(J195)=0,"",VLOOKUP(J195,Pts!$A$2:$B$112,2,FALSE))</f>
      </c>
      <c r="T195" s="23">
        <f>IF(COUNT(K195)=0,"",VLOOKUP(K195,Pts!$A$2:$B$112,2,FALSE))</f>
      </c>
      <c r="U195" s="24">
        <f>IF(COUNT(L195)=0,"",VLOOKUP(L195,Pts!$A$2:$B$112,2,FALSE))</f>
      </c>
      <c r="V195" s="23">
        <f>IF(COUNT(M195)=0,"",VLOOKUP(M195,Pts!$A$2:$B$112,2,FALSE))</f>
      </c>
      <c r="W195" s="24">
        <f>IF(COUNT(N195)=0,"",VLOOKUP(N195,Pts!$A$2:$B$112,2,FALSE))</f>
      </c>
      <c r="X195" s="25">
        <f t="shared" si="4"/>
        <v>0</v>
      </c>
      <c r="Y195" s="25">
        <f>IF(COUNT(O195:W195)=Pts!$D$1,SUM(O195:W195)-SMALL(O195:W195,1),SUM(O195:W195))</f>
        <v>0</v>
      </c>
    </row>
    <row r="196" spans="1:25" s="80" customFormat="1" ht="12.75" customHeight="1">
      <c r="A196" s="29" t="s">
        <v>337</v>
      </c>
      <c r="B196" s="168"/>
      <c r="C196" s="182" t="s">
        <v>436</v>
      </c>
      <c r="D196" s="183" t="s">
        <v>438</v>
      </c>
      <c r="E196" s="436" t="s">
        <v>22</v>
      </c>
      <c r="F196" s="19"/>
      <c r="G196" s="20"/>
      <c r="H196" s="21"/>
      <c r="I196" s="20"/>
      <c r="J196" s="21"/>
      <c r="K196" s="20"/>
      <c r="L196" s="21"/>
      <c r="M196" s="20"/>
      <c r="N196" s="101"/>
      <c r="O196" s="22">
        <f>IF(COUNT(F196)=0,"",VLOOKUP(F196,Pts!$A$2:$B$112,2,FALSE))</f>
      </c>
      <c r="P196" s="23">
        <f>IF(COUNT(G196)=0,"",VLOOKUP(G196,Pts!$A$2:$B$112,2,FALSE))</f>
      </c>
      <c r="Q196" s="24">
        <f>IF(COUNT(H196)=0,"",VLOOKUP(H196,Pts!$A$2:$B$112,2,FALSE))</f>
      </c>
      <c r="R196" s="23">
        <f>IF(COUNT(I196)=0,"",VLOOKUP(I196,Pts!$A$2:$B$112,2,FALSE))</f>
      </c>
      <c r="S196" s="24">
        <f>IF(COUNT(J196)=0,"",VLOOKUP(J196,Pts!$A$2:$B$112,2,FALSE))</f>
      </c>
      <c r="T196" s="23">
        <f>IF(COUNT(K196)=0,"",VLOOKUP(K196,Pts!$A$2:$B$112,2,FALSE))</f>
      </c>
      <c r="U196" s="24">
        <f>IF(COUNT(L196)=0,"",VLOOKUP(L196,Pts!$A$2:$B$112,2,FALSE))</f>
      </c>
      <c r="V196" s="23">
        <f>IF(COUNT(M196)=0,"",VLOOKUP(M196,Pts!$A$2:$B$112,2,FALSE))</f>
      </c>
      <c r="W196" s="24">
        <f>IF(COUNT(N196)=0,"",VLOOKUP(N196,Pts!$A$2:$B$112,2,FALSE))</f>
      </c>
      <c r="X196" s="25">
        <f t="shared" si="4"/>
        <v>0</v>
      </c>
      <c r="Y196" s="25">
        <f>IF(COUNT(O196:W196)=Pts!$D$1,SUM(O196:W196)-SMALL(O196:W196,1),SUM(O196:W196))</f>
        <v>0</v>
      </c>
    </row>
    <row r="197" spans="1:25" s="80" customFormat="1" ht="12.75" customHeight="1">
      <c r="A197" s="220"/>
      <c r="B197" s="269" t="s">
        <v>16</v>
      </c>
      <c r="C197" s="270" t="s">
        <v>565</v>
      </c>
      <c r="D197" s="271" t="s">
        <v>4</v>
      </c>
      <c r="E197" s="224" t="s">
        <v>566</v>
      </c>
      <c r="F197" s="19"/>
      <c r="G197" s="20"/>
      <c r="H197" s="21"/>
      <c r="I197" s="20"/>
      <c r="J197" s="21"/>
      <c r="K197" s="20"/>
      <c r="L197" s="21"/>
      <c r="M197" s="20"/>
      <c r="N197" s="101"/>
      <c r="O197" s="22">
        <f>IF(COUNT(F197)=0,"",VLOOKUP(F197,Pts!$A$2:$B$112,2,FALSE))</f>
      </c>
      <c r="P197" s="23">
        <f>IF(COUNT(G197)=0,"",VLOOKUP(G197,Pts!$A$2:$B$112,2,FALSE))</f>
      </c>
      <c r="Q197" s="24">
        <f>IF(COUNT(H197)=0,"",VLOOKUP(H197,Pts!$A$2:$B$112,2,FALSE))</f>
      </c>
      <c r="R197" s="23">
        <f>IF(COUNT(I197)=0,"",VLOOKUP(I197,Pts!$A$2:$B$112,2,FALSE))</f>
      </c>
      <c r="S197" s="24">
        <f>IF(COUNT(J197)=0,"",VLOOKUP(J197,Pts!$A$2:$B$112,2,FALSE))</f>
      </c>
      <c r="T197" s="23">
        <f>IF(COUNT(K197)=0,"",VLOOKUP(K197,Pts!$A$2:$B$112,2,FALSE))</f>
      </c>
      <c r="U197" s="24">
        <f>IF(COUNT(L197)=0,"",VLOOKUP(L197,Pts!$A$2:$B$112,2,FALSE))</f>
      </c>
      <c r="V197" s="23">
        <f>IF(COUNT(M197)=0,"",VLOOKUP(M197,Pts!$A$2:$B$112,2,FALSE))</f>
      </c>
      <c r="W197" s="24">
        <f>IF(COUNT(N197)=0,"",VLOOKUP(N197,Pts!$A$2:$B$112,2,FALSE))</f>
      </c>
      <c r="X197" s="25">
        <f t="shared" si="4"/>
        <v>0</v>
      </c>
      <c r="Y197" s="25">
        <f>IF(COUNT(O197:W197)=Pts!$D$1,SUM(O197:W197)-SMALL(O197:W197,1),SUM(O197:W197))</f>
        <v>0</v>
      </c>
    </row>
    <row r="198" spans="1:25" s="80" customFormat="1" ht="12.75" customHeight="1">
      <c r="A198" s="29"/>
      <c r="B198" s="194" t="s">
        <v>16</v>
      </c>
      <c r="C198" s="195" t="s">
        <v>533</v>
      </c>
      <c r="D198" s="196" t="s">
        <v>118</v>
      </c>
      <c r="E198" s="57" t="s">
        <v>99</v>
      </c>
      <c r="F198" s="19"/>
      <c r="G198" s="20"/>
      <c r="H198" s="21"/>
      <c r="I198" s="20"/>
      <c r="J198" s="21"/>
      <c r="K198" s="20"/>
      <c r="L198" s="21"/>
      <c r="M198" s="20"/>
      <c r="N198" s="101"/>
      <c r="O198" s="22">
        <f>IF(COUNT(F198)=0,"",VLOOKUP(F198,Pts!$A$2:$B$112,2,FALSE))</f>
      </c>
      <c r="P198" s="23">
        <f>IF(COUNT(G198)=0,"",VLOOKUP(G198,Pts!$A$2:$B$112,2,FALSE))</f>
      </c>
      <c r="Q198" s="24">
        <f>IF(COUNT(H198)=0,"",VLOOKUP(H198,Pts!$A$2:$B$112,2,FALSE))</f>
      </c>
      <c r="R198" s="23">
        <f>IF(COUNT(I198)=0,"",VLOOKUP(I198,Pts!$A$2:$B$112,2,FALSE))</f>
      </c>
      <c r="S198" s="24">
        <f>IF(COUNT(J198)=0,"",VLOOKUP(J198,Pts!$A$2:$B$112,2,FALSE))</f>
      </c>
      <c r="T198" s="23">
        <f>IF(COUNT(K198)=0,"",VLOOKUP(K198,Pts!$A$2:$B$112,2,FALSE))</f>
      </c>
      <c r="U198" s="24">
        <f>IF(COUNT(L198)=0,"",VLOOKUP(L198,Pts!$A$2:$B$112,2,FALSE))</f>
      </c>
      <c r="V198" s="23">
        <f>IF(COUNT(M198)=0,"",VLOOKUP(M198,Pts!$A$2:$B$112,2,FALSE))</f>
      </c>
      <c r="W198" s="24">
        <f>IF(COUNT(N198)=0,"",VLOOKUP(N198,Pts!$A$2:$B$112,2,FALSE))</f>
      </c>
      <c r="X198" s="25">
        <f t="shared" si="4"/>
        <v>0</v>
      </c>
      <c r="Y198" s="25">
        <f>IF(COUNT(O198:W198)=Pts!$D$1,SUM(O198:W198)-SMALL(O198:W198,1),SUM(O198:W198))</f>
        <v>0</v>
      </c>
    </row>
    <row r="199" spans="1:25" s="80" customFormat="1" ht="12.75" customHeight="1">
      <c r="A199" s="220" t="s">
        <v>303</v>
      </c>
      <c r="B199" s="227"/>
      <c r="C199" s="228" t="s">
        <v>475</v>
      </c>
      <c r="D199" s="229" t="s">
        <v>277</v>
      </c>
      <c r="E199" s="272" t="s">
        <v>404</v>
      </c>
      <c r="F199" s="19"/>
      <c r="G199" s="20"/>
      <c r="H199" s="21"/>
      <c r="I199" s="20"/>
      <c r="J199" s="21"/>
      <c r="K199" s="20"/>
      <c r="L199" s="21"/>
      <c r="M199" s="20"/>
      <c r="N199" s="101"/>
      <c r="O199" s="22">
        <f>IF(COUNT(F199)=0,"",VLOOKUP(F199,Pts!$A$2:$B$112,2,FALSE))</f>
      </c>
      <c r="P199" s="23">
        <f>IF(COUNT(G199)=0,"",VLOOKUP(G199,Pts!$A$2:$B$112,2,FALSE))</f>
      </c>
      <c r="Q199" s="24">
        <f>IF(COUNT(H199)=0,"",VLOOKUP(H199,Pts!$A$2:$B$112,2,FALSE))</f>
      </c>
      <c r="R199" s="23">
        <f>IF(COUNT(I199)=0,"",VLOOKUP(I199,Pts!$A$2:$B$112,2,FALSE))</f>
      </c>
      <c r="S199" s="24">
        <f>IF(COUNT(J199)=0,"",VLOOKUP(J199,Pts!$A$2:$B$112,2,FALSE))</f>
      </c>
      <c r="T199" s="23">
        <f>IF(COUNT(K199)=0,"",VLOOKUP(K199,Pts!$A$2:$B$112,2,FALSE))</f>
      </c>
      <c r="U199" s="24">
        <f>IF(COUNT(L199)=0,"",VLOOKUP(L199,Pts!$A$2:$B$112,2,FALSE))</f>
      </c>
      <c r="V199" s="23">
        <f>IF(COUNT(M199)=0,"",VLOOKUP(M199,Pts!$A$2:$B$112,2,FALSE))</f>
      </c>
      <c r="W199" s="24">
        <f>IF(COUNT(N199)=0,"",VLOOKUP(N199,Pts!$A$2:$B$112,2,FALSE))</f>
      </c>
      <c r="X199" s="25">
        <f t="shared" si="4"/>
        <v>0</v>
      </c>
      <c r="Y199" s="25">
        <f>IF(COUNT(O199:W199)=Pts!$D$1,SUM(O199:W199)-SMALL(O199:W199,1),SUM(O199:W199))</f>
        <v>0</v>
      </c>
    </row>
    <row r="200" spans="1:25" s="80" customFormat="1" ht="12.75" customHeight="1">
      <c r="A200" s="220" t="s">
        <v>337</v>
      </c>
      <c r="B200" s="221" t="s">
        <v>16</v>
      </c>
      <c r="C200" s="222" t="s">
        <v>271</v>
      </c>
      <c r="D200" s="223" t="s">
        <v>237</v>
      </c>
      <c r="E200" s="240" t="s">
        <v>121</v>
      </c>
      <c r="F200" s="19"/>
      <c r="G200" s="20"/>
      <c r="H200" s="21"/>
      <c r="I200" s="20"/>
      <c r="J200" s="21"/>
      <c r="K200" s="20"/>
      <c r="L200" s="21"/>
      <c r="M200" s="20"/>
      <c r="N200" s="101"/>
      <c r="O200" s="22">
        <f>IF(COUNT(F200)=0,"",VLOOKUP(F200,Pts!$A$2:$B$112,2,FALSE))</f>
      </c>
      <c r="P200" s="23">
        <f>IF(COUNT(G200)=0,"",VLOOKUP(G200,Pts!$A$2:$B$112,2,FALSE))</f>
      </c>
      <c r="Q200" s="24">
        <f>IF(COUNT(H200)=0,"",VLOOKUP(H200,Pts!$A$2:$B$112,2,FALSE))</f>
      </c>
      <c r="R200" s="23">
        <f>IF(COUNT(I200)=0,"",VLOOKUP(I200,Pts!$A$2:$B$112,2,FALSE))</f>
      </c>
      <c r="S200" s="24">
        <f>IF(COUNT(J200)=0,"",VLOOKUP(J200,Pts!$A$2:$B$112,2,FALSE))</f>
      </c>
      <c r="T200" s="23">
        <f>IF(COUNT(K200)=0,"",VLOOKUP(K200,Pts!$A$2:$B$112,2,FALSE))</f>
      </c>
      <c r="U200" s="24">
        <f>IF(COUNT(L200)=0,"",VLOOKUP(L200,Pts!$A$2:$B$112,2,FALSE))</f>
      </c>
      <c r="V200" s="23">
        <f>IF(COUNT(M200)=0,"",VLOOKUP(M200,Pts!$A$2:$B$112,2,FALSE))</f>
      </c>
      <c r="W200" s="24">
        <f>IF(COUNT(N200)=0,"",VLOOKUP(N200,Pts!$A$2:$B$112,2,FALSE))</f>
      </c>
      <c r="X200" s="25">
        <f t="shared" si="4"/>
        <v>0</v>
      </c>
      <c r="Y200" s="25">
        <f>IF(COUNT(O200:W200)=Pts!$D$1,SUM(O200:W200)-SMALL(O200:W200,1),SUM(O200:W200))</f>
        <v>0</v>
      </c>
    </row>
    <row r="201" spans="1:25" s="80" customFormat="1" ht="12.75" customHeight="1">
      <c r="A201" s="241" t="s">
        <v>337</v>
      </c>
      <c r="B201" s="234"/>
      <c r="C201" s="235" t="s">
        <v>574</v>
      </c>
      <c r="D201" s="236" t="s">
        <v>34</v>
      </c>
      <c r="E201" s="224" t="s">
        <v>5</v>
      </c>
      <c r="F201" s="19"/>
      <c r="G201" s="20"/>
      <c r="H201" s="21"/>
      <c r="I201" s="20"/>
      <c r="J201" s="21"/>
      <c r="K201" s="20"/>
      <c r="L201" s="21"/>
      <c r="M201" s="20"/>
      <c r="N201" s="101"/>
      <c r="O201" s="22">
        <f>IF(COUNT(F201)=0,"",VLOOKUP(F201,Pts!$A$2:$B$112,2,FALSE))</f>
      </c>
      <c r="P201" s="23">
        <f>IF(COUNT(G201)=0,"",VLOOKUP(G201,Pts!$A$2:$B$112,2,FALSE))</f>
      </c>
      <c r="Q201" s="24">
        <f>IF(COUNT(H201)=0,"",VLOOKUP(H201,Pts!$A$2:$B$112,2,FALSE))</f>
      </c>
      <c r="R201" s="23">
        <f>IF(COUNT(I201)=0,"",VLOOKUP(I201,Pts!$A$2:$B$112,2,FALSE))</f>
      </c>
      <c r="S201" s="24">
        <f>IF(COUNT(J201)=0,"",VLOOKUP(J201,Pts!$A$2:$B$112,2,FALSE))</f>
      </c>
      <c r="T201" s="23">
        <f>IF(COUNT(K201)=0,"",VLOOKUP(K201,Pts!$A$2:$B$112,2,FALSE))</f>
      </c>
      <c r="U201" s="24">
        <f>IF(COUNT(L201)=0,"",VLOOKUP(L201,Pts!$A$2:$B$112,2,FALSE))</f>
      </c>
      <c r="V201" s="23">
        <f>IF(COUNT(M201)=0,"",VLOOKUP(M201,Pts!$A$2:$B$112,2,FALSE))</f>
      </c>
      <c r="W201" s="24">
        <f>IF(COUNT(N201)=0,"",VLOOKUP(N201,Pts!$A$2:$B$112,2,FALSE))</f>
      </c>
      <c r="X201" s="25">
        <f t="shared" si="4"/>
        <v>0</v>
      </c>
      <c r="Y201" s="25">
        <f>IF(COUNT(O201:W201)=Pts!$D$1,SUM(O201:W201)-SMALL(O201:W201,1),SUM(O201:W201))</f>
        <v>0</v>
      </c>
    </row>
    <row r="202" spans="1:25" s="80" customFormat="1" ht="12.75" customHeight="1">
      <c r="A202" s="29"/>
      <c r="B202" s="193" t="s">
        <v>136</v>
      </c>
      <c r="C202" s="49" t="s">
        <v>449</v>
      </c>
      <c r="D202" s="50" t="s">
        <v>20</v>
      </c>
      <c r="E202" s="57" t="s">
        <v>386</v>
      </c>
      <c r="F202" s="19"/>
      <c r="G202" s="20"/>
      <c r="H202" s="21"/>
      <c r="I202" s="20"/>
      <c r="J202" s="21"/>
      <c r="K202" s="20"/>
      <c r="L202" s="21"/>
      <c r="M202" s="20"/>
      <c r="N202" s="101"/>
      <c r="O202" s="22">
        <f>IF(COUNT(F202)=0,"",VLOOKUP(F202,Pts!$A$2:$B$112,2,FALSE))</f>
      </c>
      <c r="P202" s="23">
        <f>IF(COUNT(G202)=0,"",VLOOKUP(G202,Pts!$A$2:$B$112,2,FALSE))</f>
      </c>
      <c r="Q202" s="24">
        <f>IF(COUNT(H202)=0,"",VLOOKUP(H202,Pts!$A$2:$B$112,2,FALSE))</f>
      </c>
      <c r="R202" s="23">
        <f>IF(COUNT(I202)=0,"",VLOOKUP(I202,Pts!$A$2:$B$112,2,FALSE))</f>
      </c>
      <c r="S202" s="24">
        <f>IF(COUNT(J202)=0,"",VLOOKUP(J202,Pts!$A$2:$B$112,2,FALSE))</f>
      </c>
      <c r="T202" s="23">
        <f>IF(COUNT(K202)=0,"",VLOOKUP(K202,Pts!$A$2:$B$112,2,FALSE))</f>
      </c>
      <c r="U202" s="24">
        <f>IF(COUNT(L202)=0,"",VLOOKUP(L202,Pts!$A$2:$B$112,2,FALSE))</f>
      </c>
      <c r="V202" s="23">
        <f>IF(COUNT(M202)=0,"",VLOOKUP(M202,Pts!$A$2:$B$112,2,FALSE))</f>
      </c>
      <c r="W202" s="24">
        <f>IF(COUNT(N202)=0,"",VLOOKUP(N202,Pts!$A$2:$B$112,2,FALSE))</f>
      </c>
      <c r="X202" s="25">
        <f t="shared" si="4"/>
        <v>0</v>
      </c>
      <c r="Y202" s="25">
        <f>IF(COUNT(O202:W202)=Pts!$D$1,SUM(O202:W202)-SMALL(O202:W202,1),SUM(O202:W202))</f>
        <v>0</v>
      </c>
    </row>
    <row r="203" spans="1:25" s="80" customFormat="1" ht="12.75" customHeight="1">
      <c r="A203" s="190" t="s">
        <v>340</v>
      </c>
      <c r="B203" s="48"/>
      <c r="C203" s="49" t="s">
        <v>91</v>
      </c>
      <c r="D203" s="50" t="s">
        <v>61</v>
      </c>
      <c r="E203" s="46" t="s">
        <v>428</v>
      </c>
      <c r="F203" s="19"/>
      <c r="G203" s="20"/>
      <c r="H203" s="21"/>
      <c r="I203" s="20"/>
      <c r="J203" s="21"/>
      <c r="K203" s="20"/>
      <c r="L203" s="21"/>
      <c r="M203" s="20"/>
      <c r="N203" s="101"/>
      <c r="O203" s="22">
        <f>IF(COUNT(F203)=0,"",VLOOKUP(F203,Pts!$A$2:$B$112,2,FALSE))</f>
      </c>
      <c r="P203" s="23">
        <f>IF(COUNT(G203)=0,"",VLOOKUP(G203,Pts!$A$2:$B$112,2,FALSE))</f>
      </c>
      <c r="Q203" s="24">
        <f>IF(COUNT(H203)=0,"",VLOOKUP(H203,Pts!$A$2:$B$112,2,FALSE))</f>
      </c>
      <c r="R203" s="23">
        <f>IF(COUNT(I203)=0,"",VLOOKUP(I203,Pts!$A$2:$B$112,2,FALSE))</f>
      </c>
      <c r="S203" s="24">
        <f>IF(COUNT(J203)=0,"",VLOOKUP(J203,Pts!$A$2:$B$112,2,FALSE))</f>
      </c>
      <c r="T203" s="23">
        <f>IF(COUNT(K203)=0,"",VLOOKUP(K203,Pts!$A$2:$B$112,2,FALSE))</f>
      </c>
      <c r="U203" s="24">
        <f>IF(COUNT(L203)=0,"",VLOOKUP(L203,Pts!$A$2:$B$112,2,FALSE))</f>
      </c>
      <c r="V203" s="23">
        <f>IF(COUNT(M203)=0,"",VLOOKUP(M203,Pts!$A$2:$B$112,2,FALSE))</f>
      </c>
      <c r="W203" s="24">
        <f>IF(COUNT(N203)=0,"",VLOOKUP(N203,Pts!$A$2:$B$112,2,FALSE))</f>
      </c>
      <c r="X203" s="25">
        <f t="shared" si="4"/>
        <v>0</v>
      </c>
      <c r="Y203" s="25">
        <f>IF(COUNT(O203:W203)=Pts!$D$1,SUM(O203:W203)-SMALL(O203:W203,1),SUM(O203:W203))</f>
        <v>0</v>
      </c>
    </row>
    <row r="204" spans="1:25" s="80" customFormat="1" ht="12.75" customHeight="1">
      <c r="A204" s="225">
        <v>50</v>
      </c>
      <c r="B204" s="221"/>
      <c r="C204" s="222" t="s">
        <v>411</v>
      </c>
      <c r="D204" s="223" t="s">
        <v>115</v>
      </c>
      <c r="E204" s="233" t="s">
        <v>5</v>
      </c>
      <c r="F204" s="19"/>
      <c r="G204" s="20"/>
      <c r="H204" s="21"/>
      <c r="I204" s="20"/>
      <c r="J204" s="21"/>
      <c r="K204" s="20"/>
      <c r="L204" s="21"/>
      <c r="M204" s="20"/>
      <c r="N204" s="101"/>
      <c r="O204" s="22">
        <f>IF(COUNT(F204)=0,"",VLOOKUP(F204,Pts!$A$2:$B$112,2,FALSE))</f>
      </c>
      <c r="P204" s="23">
        <f>IF(COUNT(G204)=0,"",VLOOKUP(G204,Pts!$A$2:$B$112,2,FALSE))</f>
      </c>
      <c r="Q204" s="24">
        <f>IF(COUNT(H204)=0,"",VLOOKUP(H204,Pts!$A$2:$B$112,2,FALSE))</f>
      </c>
      <c r="R204" s="23">
        <f>IF(COUNT(I204)=0,"",VLOOKUP(I204,Pts!$A$2:$B$112,2,FALSE))</f>
      </c>
      <c r="S204" s="24">
        <f>IF(COUNT(J204)=0,"",VLOOKUP(J204,Pts!$A$2:$B$112,2,FALSE))</f>
      </c>
      <c r="T204" s="23">
        <f>IF(COUNT(K204)=0,"",VLOOKUP(K204,Pts!$A$2:$B$112,2,FALSE))</f>
      </c>
      <c r="U204" s="24">
        <f>IF(COUNT(L204)=0,"",VLOOKUP(L204,Pts!$A$2:$B$112,2,FALSE))</f>
      </c>
      <c r="V204" s="23">
        <f>IF(COUNT(M204)=0,"",VLOOKUP(M204,Pts!$A$2:$B$112,2,FALSE))</f>
      </c>
      <c r="W204" s="24">
        <f>IF(COUNT(N204)=0,"",VLOOKUP(N204,Pts!$A$2:$B$112,2,FALSE))</f>
      </c>
      <c r="X204" s="25">
        <f t="shared" si="4"/>
        <v>0</v>
      </c>
      <c r="Y204" s="25">
        <f>IF(COUNT(O204:W204)=Pts!$D$1,SUM(O204:W204)-SMALL(O204:W204,1),SUM(O204:W204))</f>
        <v>0</v>
      </c>
    </row>
    <row r="205" spans="1:25" s="80" customFormat="1" ht="12.75" customHeight="1">
      <c r="A205" s="225" t="s">
        <v>340</v>
      </c>
      <c r="B205" s="237"/>
      <c r="C205" s="238" t="s">
        <v>395</v>
      </c>
      <c r="D205" s="239" t="s">
        <v>325</v>
      </c>
      <c r="E205" s="240" t="s">
        <v>310</v>
      </c>
      <c r="F205" s="19"/>
      <c r="G205" s="20"/>
      <c r="H205" s="21"/>
      <c r="I205" s="20"/>
      <c r="J205" s="21"/>
      <c r="K205" s="20"/>
      <c r="L205" s="21"/>
      <c r="M205" s="20"/>
      <c r="N205" s="101"/>
      <c r="O205" s="22">
        <f>IF(COUNT(F205)=0,"",VLOOKUP(F205,Pts!$A$2:$B$112,2,FALSE))</f>
      </c>
      <c r="P205" s="23">
        <f>IF(COUNT(G205)=0,"",VLOOKUP(G205,Pts!$A$2:$B$112,2,FALSE))</f>
      </c>
      <c r="Q205" s="24">
        <f>IF(COUNT(H205)=0,"",VLOOKUP(H205,Pts!$A$2:$B$112,2,FALSE))</f>
      </c>
      <c r="R205" s="23">
        <f>IF(COUNT(I205)=0,"",VLOOKUP(I205,Pts!$A$2:$B$112,2,FALSE))</f>
      </c>
      <c r="S205" s="24">
        <f>IF(COUNT(J205)=0,"",VLOOKUP(J205,Pts!$A$2:$B$112,2,FALSE))</f>
      </c>
      <c r="T205" s="23">
        <f>IF(COUNT(K205)=0,"",VLOOKUP(K205,Pts!$A$2:$B$112,2,FALSE))</f>
      </c>
      <c r="U205" s="24">
        <f>IF(COUNT(L205)=0,"",VLOOKUP(L205,Pts!$A$2:$B$112,2,FALSE))</f>
      </c>
      <c r="V205" s="23">
        <f>IF(COUNT(M205)=0,"",VLOOKUP(M205,Pts!$A$2:$B$112,2,FALSE))</f>
      </c>
      <c r="W205" s="24">
        <f>IF(COUNT(N205)=0,"",VLOOKUP(N205,Pts!$A$2:$B$112,2,FALSE))</f>
      </c>
      <c r="X205" s="25">
        <f t="shared" si="4"/>
        <v>0</v>
      </c>
      <c r="Y205" s="25">
        <f>IF(COUNT(O205:W205)=Pts!$D$1,SUM(O205:W205)-SMALL(O205:W205,1),SUM(O205:W205))</f>
        <v>0</v>
      </c>
    </row>
    <row r="206" spans="1:25" s="80" customFormat="1" ht="12.75" customHeight="1">
      <c r="A206" s="220" t="s">
        <v>341</v>
      </c>
      <c r="B206" s="227"/>
      <c r="C206" s="228" t="s">
        <v>39</v>
      </c>
      <c r="D206" s="229" t="s">
        <v>276</v>
      </c>
      <c r="E206" s="256" t="s">
        <v>342</v>
      </c>
      <c r="F206" s="19"/>
      <c r="G206" s="20"/>
      <c r="H206" s="21"/>
      <c r="I206" s="20"/>
      <c r="J206" s="21"/>
      <c r="K206" s="20"/>
      <c r="L206" s="21"/>
      <c r="M206" s="20"/>
      <c r="N206" s="101"/>
      <c r="O206" s="22">
        <f>IF(COUNT(F206)=0,"",VLOOKUP(F206,Pts!$A$2:$B$112,2,FALSE))</f>
      </c>
      <c r="P206" s="23">
        <f>IF(COUNT(G206)=0,"",VLOOKUP(G206,Pts!$A$2:$B$112,2,FALSE))</f>
      </c>
      <c r="Q206" s="24">
        <f>IF(COUNT(H206)=0,"",VLOOKUP(H206,Pts!$A$2:$B$112,2,FALSE))</f>
      </c>
      <c r="R206" s="23">
        <f>IF(COUNT(I206)=0,"",VLOOKUP(I206,Pts!$A$2:$B$112,2,FALSE))</f>
      </c>
      <c r="S206" s="24">
        <f>IF(COUNT(J206)=0,"",VLOOKUP(J206,Pts!$A$2:$B$112,2,FALSE))</f>
      </c>
      <c r="T206" s="23">
        <f>IF(COUNT(K206)=0,"",VLOOKUP(K206,Pts!$A$2:$B$112,2,FALSE))</f>
      </c>
      <c r="U206" s="24">
        <f>IF(COUNT(L206)=0,"",VLOOKUP(L206,Pts!$A$2:$B$112,2,FALSE))</f>
      </c>
      <c r="V206" s="23">
        <f>IF(COUNT(M206)=0,"",VLOOKUP(M206,Pts!$A$2:$B$112,2,FALSE))</f>
      </c>
      <c r="W206" s="24">
        <f>IF(COUNT(N206)=0,"",VLOOKUP(N206,Pts!$A$2:$B$112,2,FALSE))</f>
      </c>
      <c r="X206" s="25">
        <f t="shared" si="4"/>
        <v>0</v>
      </c>
      <c r="Y206" s="25">
        <f>IF(COUNT(O206:W206)=Pts!$D$1,SUM(O206:W206)-SMALL(O206:W206,1),SUM(O206:W206))</f>
        <v>0</v>
      </c>
    </row>
    <row r="207" spans="1:25" s="80" customFormat="1" ht="12.75" customHeight="1">
      <c r="A207" s="220" t="s">
        <v>139</v>
      </c>
      <c r="B207" s="382"/>
      <c r="C207" s="267" t="s">
        <v>39</v>
      </c>
      <c r="D207" s="268" t="s">
        <v>40</v>
      </c>
      <c r="E207" s="240" t="s">
        <v>41</v>
      </c>
      <c r="F207" s="19"/>
      <c r="G207" s="20"/>
      <c r="H207" s="21"/>
      <c r="I207" s="20"/>
      <c r="J207" s="21"/>
      <c r="K207" s="20"/>
      <c r="L207" s="21"/>
      <c r="M207" s="20"/>
      <c r="N207" s="101"/>
      <c r="O207" s="22">
        <f>IF(COUNT(F207)=0,"",VLOOKUP(F207,Pts!$A$2:$B$112,2,FALSE))</f>
      </c>
      <c r="P207" s="23">
        <f>IF(COUNT(G207)=0,"",VLOOKUP(G207,Pts!$A$2:$B$112,2,FALSE))</f>
      </c>
      <c r="Q207" s="24">
        <f>IF(COUNT(H207)=0,"",VLOOKUP(H207,Pts!$A$2:$B$112,2,FALSE))</f>
      </c>
      <c r="R207" s="23">
        <f>IF(COUNT(I207)=0,"",VLOOKUP(I207,Pts!$A$2:$B$112,2,FALSE))</f>
      </c>
      <c r="S207" s="24">
        <f>IF(COUNT(J207)=0,"",VLOOKUP(J207,Pts!$A$2:$B$112,2,FALSE))</f>
      </c>
      <c r="T207" s="23">
        <f>IF(COUNT(K207)=0,"",VLOOKUP(K207,Pts!$A$2:$B$112,2,FALSE))</f>
      </c>
      <c r="U207" s="24">
        <f>IF(COUNT(L207)=0,"",VLOOKUP(L207,Pts!$A$2:$B$112,2,FALSE))</f>
      </c>
      <c r="V207" s="23">
        <f>IF(COUNT(M207)=0,"",VLOOKUP(M207,Pts!$A$2:$B$112,2,FALSE))</f>
      </c>
      <c r="W207" s="24">
        <f>IF(COUNT(N207)=0,"",VLOOKUP(N207,Pts!$A$2:$B$112,2,FALSE))</f>
      </c>
      <c r="X207" s="25">
        <f t="shared" si="4"/>
        <v>0</v>
      </c>
      <c r="Y207" s="25">
        <f>IF(COUNT(O207:W207)=Pts!$D$1,SUM(O207:W207)-SMALL(O207:W207,1),SUM(O207:W207))</f>
        <v>0</v>
      </c>
    </row>
    <row r="208" spans="1:25" s="80" customFormat="1" ht="12.75" customHeight="1">
      <c r="A208" s="220" t="s">
        <v>139</v>
      </c>
      <c r="B208" s="237"/>
      <c r="C208" s="238" t="s">
        <v>222</v>
      </c>
      <c r="D208" s="239" t="s">
        <v>217</v>
      </c>
      <c r="E208" s="240" t="s">
        <v>28</v>
      </c>
      <c r="F208" s="19"/>
      <c r="G208" s="20"/>
      <c r="H208" s="21"/>
      <c r="I208" s="20"/>
      <c r="J208" s="21"/>
      <c r="K208" s="20"/>
      <c r="L208" s="21"/>
      <c r="M208" s="20"/>
      <c r="N208" s="101"/>
      <c r="O208" s="22">
        <f>IF(COUNT(F208)=0,"",VLOOKUP(F208,Pts!$A$2:$B$112,2,FALSE))</f>
      </c>
      <c r="P208" s="23">
        <f>IF(COUNT(G208)=0,"",VLOOKUP(G208,Pts!$A$2:$B$112,2,FALSE))</f>
      </c>
      <c r="Q208" s="24">
        <f>IF(COUNT(H208)=0,"",VLOOKUP(H208,Pts!$A$2:$B$112,2,FALSE))</f>
      </c>
      <c r="R208" s="23">
        <f>IF(COUNT(I208)=0,"",VLOOKUP(I208,Pts!$A$2:$B$112,2,FALSE))</f>
      </c>
      <c r="S208" s="24">
        <f>IF(COUNT(J208)=0,"",VLOOKUP(J208,Pts!$A$2:$B$112,2,FALSE))</f>
      </c>
      <c r="T208" s="23">
        <f>IF(COUNT(K208)=0,"",VLOOKUP(K208,Pts!$A$2:$B$112,2,FALSE))</f>
      </c>
      <c r="U208" s="24">
        <f>IF(COUNT(L208)=0,"",VLOOKUP(L208,Pts!$A$2:$B$112,2,FALSE))</f>
      </c>
      <c r="V208" s="23">
        <f>IF(COUNT(M208)=0,"",VLOOKUP(M208,Pts!$A$2:$B$112,2,FALSE))</f>
      </c>
      <c r="W208" s="24">
        <f>IF(COUNT(N208)=0,"",VLOOKUP(N208,Pts!$A$2:$B$112,2,FALSE))</f>
      </c>
      <c r="X208" s="25">
        <f t="shared" si="4"/>
        <v>0</v>
      </c>
      <c r="Y208" s="25">
        <f>IF(COUNT(O208:W208)=Pts!$D$1,SUM(O208:W208)-SMALL(O208:W208,1),SUM(O208:W208))</f>
        <v>0</v>
      </c>
    </row>
    <row r="209" spans="1:25" s="80" customFormat="1" ht="12.75" customHeight="1">
      <c r="A209" s="371"/>
      <c r="B209" s="430" t="s">
        <v>136</v>
      </c>
      <c r="C209" s="432" t="s">
        <v>251</v>
      </c>
      <c r="D209" s="434" t="s">
        <v>27</v>
      </c>
      <c r="E209" s="370" t="s">
        <v>121</v>
      </c>
      <c r="F209" s="19"/>
      <c r="G209" s="20"/>
      <c r="H209" s="21"/>
      <c r="I209" s="20"/>
      <c r="J209" s="21"/>
      <c r="K209" s="20"/>
      <c r="L209" s="21"/>
      <c r="M209" s="20"/>
      <c r="N209" s="101"/>
      <c r="O209" s="22"/>
      <c r="P209" s="23"/>
      <c r="Q209" s="24"/>
      <c r="R209" s="23"/>
      <c r="S209" s="24"/>
      <c r="T209" s="23"/>
      <c r="U209" s="24">
        <f>IF(COUNT(L209)=0,"",VLOOKUP(L209,Pts!$A$2:$B$112,2,FALSE))</f>
      </c>
      <c r="V209" s="23">
        <f>IF(COUNT(M209)=0,"",VLOOKUP(M209,Pts!$A$2:$B$112,2,FALSE))</f>
      </c>
      <c r="W209" s="24">
        <f>IF(COUNT(N209)=0,"",VLOOKUP(N209,Pts!$A$2:$B$112,2,FALSE))</f>
      </c>
      <c r="X209" s="25">
        <f t="shared" si="4"/>
        <v>0</v>
      </c>
      <c r="Y209" s="25">
        <f>IF(COUNT(O209:W209)=Pts!$D$1,SUM(O209:W209)-SMALL(O209:W209,1),SUM(O209:W209))</f>
        <v>0</v>
      </c>
    </row>
    <row r="210" spans="1:25" s="80" customFormat="1" ht="12.75" customHeight="1">
      <c r="A210" s="350" t="s">
        <v>337</v>
      </c>
      <c r="B210" s="347"/>
      <c r="C210" s="348" t="s">
        <v>573</v>
      </c>
      <c r="D210" s="349" t="s">
        <v>90</v>
      </c>
      <c r="E210" s="361" t="s">
        <v>148</v>
      </c>
      <c r="F210" s="19"/>
      <c r="G210" s="20"/>
      <c r="H210" s="21"/>
      <c r="I210" s="20"/>
      <c r="J210" s="21"/>
      <c r="K210" s="20"/>
      <c r="L210" s="21"/>
      <c r="M210" s="20"/>
      <c r="N210" s="101"/>
      <c r="O210" s="22"/>
      <c r="P210" s="23"/>
      <c r="Q210" s="24"/>
      <c r="R210" s="23"/>
      <c r="S210" s="24"/>
      <c r="T210" s="23"/>
      <c r="U210" s="24">
        <f>IF(COUNT(L210)=0,"",VLOOKUP(L210,Pts!$A$2:$B$112,2,FALSE))</f>
      </c>
      <c r="V210" s="23">
        <f>IF(COUNT(M210)=0,"",VLOOKUP(M210,Pts!$A$2:$B$112,2,FALSE))</f>
      </c>
      <c r="W210" s="24">
        <f>IF(COUNT(N210)=0,"",VLOOKUP(N210,Pts!$A$2:$B$112,2,FALSE))</f>
      </c>
      <c r="X210" s="25">
        <f t="shared" si="4"/>
        <v>0</v>
      </c>
      <c r="Y210" s="25">
        <f>IF(COUNT(O210:W210)=Pts!$D$1,SUM(O210:W210)-SMALL(O210:W210,1),SUM(O210:W210))</f>
        <v>0</v>
      </c>
    </row>
    <row r="211" spans="1:25" s="80" customFormat="1" ht="12.75" customHeight="1">
      <c r="A211" s="225" t="s">
        <v>340</v>
      </c>
      <c r="B211" s="269"/>
      <c r="C211" s="270" t="s">
        <v>422</v>
      </c>
      <c r="D211" s="271" t="s">
        <v>146</v>
      </c>
      <c r="E211" s="224" t="s">
        <v>148</v>
      </c>
      <c r="F211" s="19"/>
      <c r="G211" s="20"/>
      <c r="H211" s="21"/>
      <c r="I211" s="20"/>
      <c r="J211" s="21"/>
      <c r="K211" s="20"/>
      <c r="L211" s="21"/>
      <c r="M211" s="20"/>
      <c r="N211" s="101"/>
      <c r="O211" s="22">
        <f>IF(COUNT(F211)=0,"",VLOOKUP(F211,Pts!$A$2:$B$112,2,FALSE))</f>
      </c>
      <c r="P211" s="23">
        <f>IF(COUNT(G211)=0,"",VLOOKUP(G211,Pts!$A$2:$B$112,2,FALSE))</f>
      </c>
      <c r="Q211" s="24">
        <f>IF(COUNT(H211)=0,"",VLOOKUP(H211,Pts!$A$2:$B$112,2,FALSE))</f>
      </c>
      <c r="R211" s="23">
        <f>IF(COUNT(I211)=0,"",VLOOKUP(I211,Pts!$A$2:$B$112,2,FALSE))</f>
      </c>
      <c r="S211" s="24">
        <f>IF(COUNT(J211)=0,"",VLOOKUP(J211,Pts!$A$2:$B$112,2,FALSE))</f>
      </c>
      <c r="T211" s="23">
        <f>IF(COUNT(K211)=0,"",VLOOKUP(K211,Pts!$A$2:$B$112,2,FALSE))</f>
      </c>
      <c r="U211" s="24">
        <f>IF(COUNT(L211)=0,"",VLOOKUP(L211,Pts!$A$2:$B$112,2,FALSE))</f>
      </c>
      <c r="V211" s="23">
        <f>IF(COUNT(M211)=0,"",VLOOKUP(M211,Pts!$A$2:$B$112,2,FALSE))</f>
      </c>
      <c r="W211" s="24">
        <f>IF(COUNT(N211)=0,"",VLOOKUP(N211,Pts!$A$2:$B$112,2,FALSE))</f>
      </c>
      <c r="X211" s="25">
        <f t="shared" si="4"/>
        <v>0</v>
      </c>
      <c r="Y211" s="25">
        <f>IF(COUNT(O211:W211)=Pts!$D$1,SUM(O211:W211)-SMALL(O211:W211,1),SUM(O211:W211))</f>
        <v>0</v>
      </c>
    </row>
    <row r="212" spans="1:26" s="80" customFormat="1" ht="12.75" customHeight="1">
      <c r="A212" s="246" t="s">
        <v>340</v>
      </c>
      <c r="B212" s="242"/>
      <c r="C212" s="243" t="s">
        <v>437</v>
      </c>
      <c r="D212" s="244" t="s">
        <v>102</v>
      </c>
      <c r="E212" s="313" t="s">
        <v>129</v>
      </c>
      <c r="F212" s="19"/>
      <c r="G212" s="20"/>
      <c r="H212" s="21"/>
      <c r="I212" s="20"/>
      <c r="J212" s="21"/>
      <c r="K212" s="20"/>
      <c r="L212" s="21"/>
      <c r="M212" s="20"/>
      <c r="N212" s="101"/>
      <c r="O212" s="22">
        <f>IF(COUNT(F212)=0,"",VLOOKUP(F212,Pts!$A$2:$B$112,2,FALSE))</f>
      </c>
      <c r="P212" s="23">
        <f>IF(COUNT(G212)=0,"",VLOOKUP(G212,Pts!$A$2:$B$112,2,FALSE))</f>
      </c>
      <c r="Q212" s="24">
        <f>IF(COUNT(H212)=0,"",VLOOKUP(H212,Pts!$A$2:$B$112,2,FALSE))</f>
      </c>
      <c r="R212" s="23">
        <f>IF(COUNT(I212)=0,"",VLOOKUP(I212,Pts!$A$2:$B$112,2,FALSE))</f>
      </c>
      <c r="S212" s="24">
        <f>IF(COUNT(J212)=0,"",VLOOKUP(J212,Pts!$A$2:$B$112,2,FALSE))</f>
      </c>
      <c r="T212" s="23">
        <f>IF(COUNT(K212)=0,"",VLOOKUP(K212,Pts!$A$2:$B$112,2,FALSE))</f>
      </c>
      <c r="U212" s="24">
        <f>IF(COUNT(L212)=0,"",VLOOKUP(L212,Pts!$A$2:$B$112,2,FALSE))</f>
      </c>
      <c r="V212" s="23">
        <f>IF(COUNT(M212)=0,"",VLOOKUP(M212,Pts!$A$2:$B$112,2,FALSE))</f>
      </c>
      <c r="W212" s="24">
        <f>IF(COUNT(N212)=0,"",VLOOKUP(N212,Pts!$A$2:$B$112,2,FALSE))</f>
      </c>
      <c r="X212" s="25">
        <f t="shared" si="4"/>
        <v>0</v>
      </c>
      <c r="Y212" s="25">
        <f>IF(COUNT(O212:W212)=Pts!$D$1,SUM(O212:W212)-SMALL(O212:W212,1),SUM(O212:W212))</f>
        <v>0</v>
      </c>
      <c r="Z212" s="27"/>
    </row>
    <row r="213" spans="1:25" s="80" customFormat="1" ht="12.75" customHeight="1">
      <c r="A213" s="29" t="s">
        <v>337</v>
      </c>
      <c r="B213" s="48" t="s">
        <v>174</v>
      </c>
      <c r="C213" s="49" t="s">
        <v>279</v>
      </c>
      <c r="D213" s="50" t="s">
        <v>314</v>
      </c>
      <c r="E213" s="46" t="s">
        <v>121</v>
      </c>
      <c r="F213" s="19"/>
      <c r="G213" s="20"/>
      <c r="H213" s="21"/>
      <c r="I213" s="20"/>
      <c r="J213" s="21"/>
      <c r="K213" s="20"/>
      <c r="L213" s="21"/>
      <c r="M213" s="20"/>
      <c r="N213" s="101"/>
      <c r="O213" s="22">
        <f>IF(COUNT(F213)=0,"",VLOOKUP(F213,Pts!$A$2:$B$112,2,FALSE))</f>
      </c>
      <c r="P213" s="23">
        <f>IF(COUNT(G213)=0,"",VLOOKUP(G213,Pts!$A$2:$B$112,2,FALSE))</f>
      </c>
      <c r="Q213" s="24">
        <f>IF(COUNT(H213)=0,"",VLOOKUP(H213,Pts!$A$2:$B$112,2,FALSE))</f>
      </c>
      <c r="R213" s="23">
        <f>IF(COUNT(I213)=0,"",VLOOKUP(I213,Pts!$A$2:$B$112,2,FALSE))</f>
      </c>
      <c r="S213" s="24">
        <f>IF(COUNT(J213)=0,"",VLOOKUP(J213,Pts!$A$2:$B$112,2,FALSE))</f>
      </c>
      <c r="T213" s="23">
        <f>IF(COUNT(K213)=0,"",VLOOKUP(K213,Pts!$A$2:$B$112,2,FALSE))</f>
      </c>
      <c r="U213" s="24">
        <f>IF(COUNT(L213)=0,"",VLOOKUP(L213,Pts!$A$2:$B$112,2,FALSE))</f>
      </c>
      <c r="V213" s="23">
        <f>IF(COUNT(M213)=0,"",VLOOKUP(M213,Pts!$A$2:$B$112,2,FALSE))</f>
      </c>
      <c r="W213" s="24">
        <f>IF(COUNT(N213)=0,"",VLOOKUP(N213,Pts!$A$2:$B$112,2,FALSE))</f>
      </c>
      <c r="X213" s="25">
        <f t="shared" si="4"/>
        <v>0</v>
      </c>
      <c r="Y213" s="25">
        <f>IF(COUNT(O213:W213)=Pts!$D$1,SUM(O213:W213)-SMALL(O213:W213,1),SUM(O213:W213))</f>
        <v>0</v>
      </c>
    </row>
    <row r="214" spans="1:25" s="80" customFormat="1" ht="12.75" customHeight="1">
      <c r="A214" s="220" t="s">
        <v>340</v>
      </c>
      <c r="B214" s="237"/>
      <c r="C214" s="238" t="s">
        <v>279</v>
      </c>
      <c r="D214" s="239" t="s">
        <v>61</v>
      </c>
      <c r="E214" s="240" t="s">
        <v>121</v>
      </c>
      <c r="F214" s="19"/>
      <c r="G214" s="20"/>
      <c r="H214" s="21"/>
      <c r="I214" s="20"/>
      <c r="J214" s="21"/>
      <c r="K214" s="20"/>
      <c r="L214" s="21"/>
      <c r="M214" s="20"/>
      <c r="N214" s="101"/>
      <c r="O214" s="22">
        <f>IF(COUNT(F214)=0,"",VLOOKUP(F214,Pts!$A$2:$B$112,2,FALSE))</f>
      </c>
      <c r="P214" s="23">
        <f>IF(COUNT(G214)=0,"",VLOOKUP(G214,Pts!$A$2:$B$112,2,FALSE))</f>
      </c>
      <c r="Q214" s="24">
        <f>IF(COUNT(H214)=0,"",VLOOKUP(H214,Pts!$A$2:$B$112,2,FALSE))</f>
      </c>
      <c r="R214" s="23">
        <f>IF(COUNT(I214)=0,"",VLOOKUP(I214,Pts!$A$2:$B$112,2,FALSE))</f>
      </c>
      <c r="S214" s="24">
        <f>IF(COUNT(J214)=0,"",VLOOKUP(J214,Pts!$A$2:$B$112,2,FALSE))</f>
      </c>
      <c r="T214" s="23">
        <f>IF(COUNT(K214)=0,"",VLOOKUP(K214,Pts!$A$2:$B$112,2,FALSE))</f>
      </c>
      <c r="U214" s="24">
        <f>IF(COUNT(L214)=0,"",VLOOKUP(L214,Pts!$A$2:$B$112,2,FALSE))</f>
      </c>
      <c r="V214" s="23">
        <f>IF(COUNT(M214)=0,"",VLOOKUP(M214,Pts!$A$2:$B$112,2,FALSE))</f>
      </c>
      <c r="W214" s="24">
        <f>IF(COUNT(N214)=0,"",VLOOKUP(N214,Pts!$A$2:$B$112,2,FALSE))</f>
      </c>
      <c r="X214" s="25">
        <f t="shared" si="4"/>
        <v>0</v>
      </c>
      <c r="Y214" s="25">
        <f>IF(COUNT(O214:W214)=Pts!$D$1,SUM(O214:W214)-SMALL(O214:W214,1),SUM(O214:W214))</f>
        <v>0</v>
      </c>
    </row>
    <row r="215" spans="1:25" s="80" customFormat="1" ht="12.75" customHeight="1">
      <c r="A215" s="220" t="s">
        <v>337</v>
      </c>
      <c r="B215" s="221" t="s">
        <v>136</v>
      </c>
      <c r="C215" s="222" t="s">
        <v>257</v>
      </c>
      <c r="D215" s="223" t="s">
        <v>42</v>
      </c>
      <c r="E215" s="259" t="s">
        <v>22</v>
      </c>
      <c r="F215" s="19"/>
      <c r="G215" s="20"/>
      <c r="H215" s="21"/>
      <c r="I215" s="20"/>
      <c r="J215" s="21"/>
      <c r="K215" s="20"/>
      <c r="L215" s="21"/>
      <c r="M215" s="20"/>
      <c r="N215" s="101"/>
      <c r="O215" s="22">
        <f>IF(COUNT(F215)=0,"",VLOOKUP(F215,Pts!$A$2:$B$112,2,FALSE))</f>
      </c>
      <c r="P215" s="23">
        <f>IF(COUNT(G215)=0,"",VLOOKUP(G215,Pts!$A$2:$B$112,2,FALSE))</f>
      </c>
      <c r="Q215" s="24">
        <f>IF(COUNT(H215)=0,"",VLOOKUP(H215,Pts!$A$2:$B$112,2,FALSE))</f>
      </c>
      <c r="R215" s="23">
        <f>IF(COUNT(I215)=0,"",VLOOKUP(I215,Pts!$A$2:$B$112,2,FALSE))</f>
      </c>
      <c r="S215" s="24">
        <f>IF(COUNT(J215)=0,"",VLOOKUP(J215,Pts!$A$2:$B$112,2,FALSE))</f>
      </c>
      <c r="T215" s="23">
        <f>IF(COUNT(K215)=0,"",VLOOKUP(K215,Pts!$A$2:$B$112,2,FALSE))</f>
      </c>
      <c r="U215" s="24">
        <f>IF(COUNT(L215)=0,"",VLOOKUP(L215,Pts!$A$2:$B$112,2,FALSE))</f>
      </c>
      <c r="V215" s="23">
        <f>IF(COUNT(M215)=0,"",VLOOKUP(M215,Pts!$A$2:$B$112,2,FALSE))</f>
      </c>
      <c r="W215" s="24">
        <f>IF(COUNT(N215)=0,"",VLOOKUP(N215,Pts!$A$2:$B$112,2,FALSE))</f>
      </c>
      <c r="X215" s="25">
        <f t="shared" si="4"/>
        <v>0</v>
      </c>
      <c r="Y215" s="25">
        <f>IF(COUNT(O215:W215)=Pts!$D$1,SUM(O215:W215)-SMALL(O215:W215,1),SUM(O215:W215))</f>
        <v>0</v>
      </c>
    </row>
    <row r="216" spans="1:25" s="80" customFormat="1" ht="12.75" customHeight="1">
      <c r="A216" s="225" t="s">
        <v>337</v>
      </c>
      <c r="B216" s="221"/>
      <c r="C216" s="222" t="s">
        <v>257</v>
      </c>
      <c r="D216" s="223" t="s">
        <v>111</v>
      </c>
      <c r="E216" s="259" t="s">
        <v>22</v>
      </c>
      <c r="F216" s="19"/>
      <c r="G216" s="20"/>
      <c r="H216" s="21"/>
      <c r="I216" s="20"/>
      <c r="J216" s="21"/>
      <c r="K216" s="20"/>
      <c r="L216" s="21"/>
      <c r="M216" s="20"/>
      <c r="N216" s="101"/>
      <c r="O216" s="22">
        <f>IF(COUNT(F216)=0,"",VLOOKUP(F216,Pts!$A$2:$B$112,2,FALSE))</f>
      </c>
      <c r="P216" s="23">
        <f>IF(COUNT(G216)=0,"",VLOOKUP(G216,Pts!$A$2:$B$112,2,FALSE))</f>
      </c>
      <c r="Q216" s="24">
        <f>IF(COUNT(H216)=0,"",VLOOKUP(H216,Pts!$A$2:$B$112,2,FALSE))</f>
      </c>
      <c r="R216" s="23">
        <f>IF(COUNT(I216)=0,"",VLOOKUP(I216,Pts!$A$2:$B$112,2,FALSE))</f>
      </c>
      <c r="S216" s="24">
        <f>IF(COUNT(J216)=0,"",VLOOKUP(J216,Pts!$A$2:$B$112,2,FALSE))</f>
      </c>
      <c r="T216" s="23">
        <f>IF(COUNT(K216)=0,"",VLOOKUP(K216,Pts!$A$2:$B$112,2,FALSE))</f>
      </c>
      <c r="U216" s="24">
        <f>IF(COUNT(L216)=0,"",VLOOKUP(L216,Pts!$A$2:$B$112,2,FALSE))</f>
      </c>
      <c r="V216" s="23">
        <f>IF(COUNT(M216)=0,"",VLOOKUP(M216,Pts!$A$2:$B$112,2,FALSE))</f>
      </c>
      <c r="W216" s="24">
        <f>IF(COUNT(N216)=0,"",VLOOKUP(N216,Pts!$A$2:$B$112,2,FALSE))</f>
      </c>
      <c r="X216" s="25">
        <f t="shared" si="4"/>
        <v>0</v>
      </c>
      <c r="Y216" s="25">
        <f>IF(COUNT(O216:W216)=Pts!$D$1,SUM(O216:W216)-SMALL(O216:W216,1),SUM(O216:W216))</f>
        <v>0</v>
      </c>
    </row>
    <row r="217" spans="1:25" s="80" customFormat="1" ht="12.75" customHeight="1">
      <c r="A217" s="246" t="s">
        <v>140</v>
      </c>
      <c r="B217" s="230"/>
      <c r="C217" s="231" t="s">
        <v>191</v>
      </c>
      <c r="D217" s="232" t="s">
        <v>128</v>
      </c>
      <c r="E217" s="266" t="s">
        <v>76</v>
      </c>
      <c r="F217" s="19"/>
      <c r="G217" s="20"/>
      <c r="H217" s="21"/>
      <c r="I217" s="20"/>
      <c r="J217" s="21"/>
      <c r="K217" s="20"/>
      <c r="L217" s="21"/>
      <c r="M217" s="20"/>
      <c r="N217" s="101"/>
      <c r="O217" s="22">
        <f>IF(COUNT(F217)=0,"",VLOOKUP(F217,Pts!$A$2:$B$112,2,FALSE))</f>
      </c>
      <c r="P217" s="23">
        <f>IF(COUNT(G217)=0,"",VLOOKUP(G217,Pts!$A$2:$B$112,2,FALSE))</f>
      </c>
      <c r="Q217" s="24">
        <f>IF(COUNT(H217)=0,"",VLOOKUP(H217,Pts!$A$2:$B$112,2,FALSE))</f>
      </c>
      <c r="R217" s="23">
        <f>IF(COUNT(I217)=0,"",VLOOKUP(I217,Pts!$A$2:$B$112,2,FALSE))</f>
      </c>
      <c r="S217" s="24">
        <f>IF(COUNT(J217)=0,"",VLOOKUP(J217,Pts!$A$2:$B$112,2,FALSE))</f>
      </c>
      <c r="T217" s="23">
        <f>IF(COUNT(K217)=0,"",VLOOKUP(K217,Pts!$A$2:$B$112,2,FALSE))</f>
      </c>
      <c r="U217" s="24">
        <f>IF(COUNT(L217)=0,"",VLOOKUP(L217,Pts!$A$2:$B$112,2,FALSE))</f>
      </c>
      <c r="V217" s="23">
        <f>IF(COUNT(M217)=0,"",VLOOKUP(M217,Pts!$A$2:$B$112,2,FALSE))</f>
      </c>
      <c r="W217" s="24">
        <f>IF(COUNT(N217)=0,"",VLOOKUP(N217,Pts!$A$2:$B$112,2,FALSE))</f>
      </c>
      <c r="X217" s="25">
        <f t="shared" si="4"/>
        <v>0</v>
      </c>
      <c r="Y217" s="25">
        <f>IF(COUNT(O217:W217)=Pts!$D$1,SUM(O217:W217)-SMALL(O217:W217,1),SUM(O217:W217))</f>
        <v>0</v>
      </c>
    </row>
    <row r="218" spans="1:25" s="80" customFormat="1" ht="12.75" customHeight="1">
      <c r="A218" s="255" t="s">
        <v>337</v>
      </c>
      <c r="B218" s="221" t="s">
        <v>16</v>
      </c>
      <c r="C218" s="222" t="s">
        <v>295</v>
      </c>
      <c r="D218" s="223" t="s">
        <v>109</v>
      </c>
      <c r="E218" s="224" t="s">
        <v>36</v>
      </c>
      <c r="F218" s="19"/>
      <c r="G218" s="20"/>
      <c r="H218" s="21"/>
      <c r="I218" s="20"/>
      <c r="J218" s="21"/>
      <c r="K218" s="20"/>
      <c r="L218" s="21"/>
      <c r="M218" s="20"/>
      <c r="N218" s="101"/>
      <c r="O218" s="22">
        <f>IF(COUNT(F218)=0,"",VLOOKUP(F218,Pts!$A$2:$B$112,2,FALSE))</f>
      </c>
      <c r="P218" s="23">
        <f>IF(COUNT(G218)=0,"",VLOOKUP(G218,Pts!$A$2:$B$112,2,FALSE))</f>
      </c>
      <c r="Q218" s="24">
        <f>IF(COUNT(H218)=0,"",VLOOKUP(H218,Pts!$A$2:$B$112,2,FALSE))</f>
      </c>
      <c r="R218" s="23">
        <f>IF(COUNT(I218)=0,"",VLOOKUP(I218,Pts!$A$2:$B$112,2,FALSE))</f>
      </c>
      <c r="S218" s="24">
        <f>IF(COUNT(J218)=0,"",VLOOKUP(J218,Pts!$A$2:$B$112,2,FALSE))</f>
      </c>
      <c r="T218" s="23">
        <f>IF(COUNT(K218)=0,"",VLOOKUP(K218,Pts!$A$2:$B$112,2,FALSE))</f>
      </c>
      <c r="U218" s="24">
        <f>IF(COUNT(L218)=0,"",VLOOKUP(L218,Pts!$A$2:$B$112,2,FALSE))</f>
      </c>
      <c r="V218" s="23">
        <f>IF(COUNT(M218)=0,"",VLOOKUP(M218,Pts!$A$2:$B$112,2,FALSE))</f>
      </c>
      <c r="W218" s="24">
        <f>IF(COUNT(N218)=0,"",VLOOKUP(N218,Pts!$A$2:$B$112,2,FALSE))</f>
      </c>
      <c r="X218" s="25">
        <f t="shared" si="4"/>
        <v>0</v>
      </c>
      <c r="Y218" s="25">
        <f>IF(COUNT(O218:W218)=Pts!$D$1,SUM(O218:W218)-SMALL(O218:W218,1),SUM(O218:W218))</f>
        <v>0</v>
      </c>
    </row>
    <row r="219" spans="1:25" s="80" customFormat="1" ht="12.75" customHeight="1">
      <c r="A219" s="225" t="s">
        <v>337</v>
      </c>
      <c r="B219" s="237" t="s">
        <v>16</v>
      </c>
      <c r="C219" s="238" t="s">
        <v>77</v>
      </c>
      <c r="D219" s="239" t="s">
        <v>78</v>
      </c>
      <c r="E219" s="224" t="s">
        <v>26</v>
      </c>
      <c r="F219" s="19"/>
      <c r="G219" s="20"/>
      <c r="H219" s="21"/>
      <c r="I219" s="20"/>
      <c r="J219" s="21"/>
      <c r="K219" s="20"/>
      <c r="L219" s="21"/>
      <c r="M219" s="20"/>
      <c r="N219" s="101"/>
      <c r="O219" s="22">
        <f>IF(COUNT(F219)=0,"",VLOOKUP(F219,Pts!$A$2:$B$112,2,FALSE))</f>
      </c>
      <c r="P219" s="23">
        <f>IF(COUNT(G219)=0,"",VLOOKUP(G219,Pts!$A$2:$B$112,2,FALSE))</f>
      </c>
      <c r="Q219" s="24">
        <f>IF(COUNT(H219)=0,"",VLOOKUP(H219,Pts!$A$2:$B$112,2,FALSE))</f>
      </c>
      <c r="R219" s="23">
        <f>IF(COUNT(I219)=0,"",VLOOKUP(I219,Pts!$A$2:$B$112,2,FALSE))</f>
      </c>
      <c r="S219" s="24">
        <f>IF(COUNT(J219)=0,"",VLOOKUP(J219,Pts!$A$2:$B$112,2,FALSE))</f>
      </c>
      <c r="T219" s="23">
        <f>IF(COUNT(K219)=0,"",VLOOKUP(K219,Pts!$A$2:$B$112,2,FALSE))</f>
      </c>
      <c r="U219" s="24">
        <f>IF(COUNT(L219)=0,"",VLOOKUP(L219,Pts!$A$2:$B$112,2,FALSE))</f>
      </c>
      <c r="V219" s="23">
        <f>IF(COUNT(M219)=0,"",VLOOKUP(M219,Pts!$A$2:$B$112,2,FALSE))</f>
      </c>
      <c r="W219" s="24">
        <f>IF(COUNT(N219)=0,"",VLOOKUP(N219,Pts!$A$2:$B$112,2,FALSE))</f>
      </c>
      <c r="X219" s="25">
        <f t="shared" si="4"/>
        <v>0</v>
      </c>
      <c r="Y219" s="25">
        <f>IF(COUNT(O219:W219)=Pts!$D$1,SUM(O219:W219)-SMALL(O219:W219,1),SUM(O219:W219))</f>
        <v>0</v>
      </c>
    </row>
    <row r="220" spans="1:25" s="80" customFormat="1" ht="12.75" customHeight="1">
      <c r="A220" s="226" t="s">
        <v>337</v>
      </c>
      <c r="B220" s="221" t="s">
        <v>16</v>
      </c>
      <c r="C220" s="222" t="s">
        <v>469</v>
      </c>
      <c r="D220" s="223" t="s">
        <v>237</v>
      </c>
      <c r="E220" s="240" t="s">
        <v>121</v>
      </c>
      <c r="F220" s="19"/>
      <c r="G220" s="20"/>
      <c r="H220" s="21"/>
      <c r="I220" s="20"/>
      <c r="J220" s="21"/>
      <c r="K220" s="20"/>
      <c r="L220" s="21"/>
      <c r="M220" s="20"/>
      <c r="N220" s="101"/>
      <c r="O220" s="22">
        <f>IF(COUNT(F220)=0,"",VLOOKUP(F220,Pts!$A$2:$B$112,2,FALSE))</f>
      </c>
      <c r="P220" s="23">
        <f>IF(COUNT(G220)=0,"",VLOOKUP(G220,Pts!$A$2:$B$112,2,FALSE))</f>
      </c>
      <c r="Q220" s="24">
        <f>IF(COUNT(H220)=0,"",VLOOKUP(H220,Pts!$A$2:$B$112,2,FALSE))</f>
      </c>
      <c r="R220" s="23">
        <f>IF(COUNT(I220)=0,"",VLOOKUP(I220,Pts!$A$2:$B$112,2,FALSE))</f>
      </c>
      <c r="S220" s="24">
        <f>IF(COUNT(J220)=0,"",VLOOKUP(J220,Pts!$A$2:$B$112,2,FALSE))</f>
      </c>
      <c r="T220" s="23">
        <f>IF(COUNT(K220)=0,"",VLOOKUP(K220,Pts!$A$2:$B$112,2,FALSE))</f>
      </c>
      <c r="U220" s="24">
        <f>IF(COUNT(L220)=0,"",VLOOKUP(L220,Pts!$A$2:$B$112,2,FALSE))</f>
      </c>
      <c r="V220" s="23">
        <f>IF(COUNT(M220)=0,"",VLOOKUP(M220,Pts!$A$2:$B$112,2,FALSE))</f>
      </c>
      <c r="W220" s="24">
        <f>IF(COUNT(N220)=0,"",VLOOKUP(N220,Pts!$A$2:$B$112,2,FALSE))</f>
      </c>
      <c r="X220" s="25">
        <f t="shared" si="4"/>
        <v>0</v>
      </c>
      <c r="Y220" s="25">
        <f>IF(COUNT(O220:W220)=Pts!$D$1,SUM(O220:W220)-SMALL(O220:W220,1),SUM(O220:W220))</f>
        <v>0</v>
      </c>
    </row>
    <row r="221" spans="1:25" s="80" customFormat="1" ht="12.75" customHeight="1">
      <c r="A221" s="220" t="s">
        <v>337</v>
      </c>
      <c r="B221" s="221" t="s">
        <v>136</v>
      </c>
      <c r="C221" s="222" t="s">
        <v>79</v>
      </c>
      <c r="D221" s="223" t="s">
        <v>52</v>
      </c>
      <c r="E221" s="272" t="s">
        <v>41</v>
      </c>
      <c r="F221" s="19"/>
      <c r="G221" s="20"/>
      <c r="H221" s="21"/>
      <c r="I221" s="20"/>
      <c r="J221" s="21"/>
      <c r="K221" s="20"/>
      <c r="L221" s="21"/>
      <c r="M221" s="20"/>
      <c r="N221" s="101"/>
      <c r="O221" s="22">
        <f>IF(COUNT(F221)=0,"",VLOOKUP(F221,Pts!$A$2:$B$112,2,FALSE))</f>
      </c>
      <c r="P221" s="23">
        <f>IF(COUNT(G221)=0,"",VLOOKUP(G221,Pts!$A$2:$B$112,2,FALSE))</f>
      </c>
      <c r="Q221" s="24">
        <f>IF(COUNT(H221)=0,"",VLOOKUP(H221,Pts!$A$2:$B$112,2,FALSE))</f>
      </c>
      <c r="R221" s="23">
        <f>IF(COUNT(I221)=0,"",VLOOKUP(I221,Pts!$A$2:$B$112,2,FALSE))</f>
      </c>
      <c r="S221" s="24">
        <f>IF(COUNT(J221)=0,"",VLOOKUP(J221,Pts!$A$2:$B$112,2,FALSE))</f>
      </c>
      <c r="T221" s="23">
        <f>IF(COUNT(K221)=0,"",VLOOKUP(K221,Pts!$A$2:$B$112,2,FALSE))</f>
      </c>
      <c r="U221" s="24">
        <f>IF(COUNT(L221)=0,"",VLOOKUP(L221,Pts!$A$2:$B$112,2,FALSE))</f>
      </c>
      <c r="V221" s="23">
        <f>IF(COUNT(M221)=0,"",VLOOKUP(M221,Pts!$A$2:$B$112,2,FALSE))</f>
      </c>
      <c r="W221" s="24">
        <f>IF(COUNT(N221)=0,"",VLOOKUP(N221,Pts!$A$2:$B$112,2,FALSE))</f>
      </c>
      <c r="X221" s="25">
        <f t="shared" si="4"/>
        <v>0</v>
      </c>
      <c r="Y221" s="25">
        <f>IF(COUNT(O221:W221)=Pts!$D$1,SUM(O221:W221)-SMALL(O221:W221,1),SUM(O221:W221))</f>
        <v>0</v>
      </c>
    </row>
    <row r="222" spans="1:25" s="80" customFormat="1" ht="12.75" customHeight="1">
      <c r="A222" s="29"/>
      <c r="B222" s="48" t="s">
        <v>16</v>
      </c>
      <c r="C222" s="49" t="s">
        <v>9</v>
      </c>
      <c r="D222" s="50" t="s">
        <v>10</v>
      </c>
      <c r="E222" s="437" t="s">
        <v>11</v>
      </c>
      <c r="F222" s="19"/>
      <c r="G222" s="20"/>
      <c r="H222" s="21"/>
      <c r="I222" s="20"/>
      <c r="J222" s="21"/>
      <c r="K222" s="20"/>
      <c r="L222" s="21"/>
      <c r="M222" s="20"/>
      <c r="N222" s="101"/>
      <c r="O222" s="22">
        <f>IF(COUNT(F222)=0,"",VLOOKUP(F222,Pts!$A$2:$B$112,2,FALSE))</f>
      </c>
      <c r="P222" s="23">
        <f>IF(COUNT(G222)=0,"",VLOOKUP(G222,Pts!$A$2:$B$112,2,FALSE))</f>
      </c>
      <c r="Q222" s="24">
        <f>IF(COUNT(H222)=0,"",VLOOKUP(H222,Pts!$A$2:$B$112,2,FALSE))</f>
      </c>
      <c r="R222" s="23">
        <f>IF(COUNT(I222)=0,"",VLOOKUP(I222,Pts!$A$2:$B$112,2,FALSE))</f>
      </c>
      <c r="S222" s="24">
        <f>IF(COUNT(J222)=0,"",VLOOKUP(J222,Pts!$A$2:$B$112,2,FALSE))</f>
      </c>
      <c r="T222" s="23">
        <f>IF(COUNT(K222)=0,"",VLOOKUP(K222,Pts!$A$2:$B$112,2,FALSE))</f>
      </c>
      <c r="U222" s="24">
        <f>IF(COUNT(L222)=0,"",VLOOKUP(L222,Pts!$A$2:$B$112,2,FALSE))</f>
      </c>
      <c r="V222" s="23">
        <f>IF(COUNT(M222)=0,"",VLOOKUP(M222,Pts!$A$2:$B$112,2,FALSE))</f>
      </c>
      <c r="W222" s="24">
        <f>IF(COUNT(N222)=0,"",VLOOKUP(N222,Pts!$A$2:$B$112,2,FALSE))</f>
      </c>
      <c r="X222" s="25">
        <f t="shared" si="4"/>
        <v>0</v>
      </c>
      <c r="Y222" s="25">
        <f>IF(COUNT(O222:W222)=Pts!$D$1,SUM(O222:W222)-SMALL(O222:W222,1),SUM(O222:W222))</f>
        <v>0</v>
      </c>
    </row>
    <row r="223" spans="1:25" s="80" customFormat="1" ht="12.75" customHeight="1">
      <c r="A223" s="34" t="s">
        <v>337</v>
      </c>
      <c r="B223" s="54" t="s">
        <v>50</v>
      </c>
      <c r="C223" s="55" t="s">
        <v>307</v>
      </c>
      <c r="D223" s="56" t="s">
        <v>111</v>
      </c>
      <c r="E223" s="46" t="s">
        <v>28</v>
      </c>
      <c r="F223" s="19"/>
      <c r="G223" s="20"/>
      <c r="H223" s="21"/>
      <c r="I223" s="20"/>
      <c r="J223" s="21"/>
      <c r="K223" s="20"/>
      <c r="L223" s="21"/>
      <c r="M223" s="20"/>
      <c r="N223" s="101"/>
      <c r="O223" s="22">
        <f>IF(COUNT(F223)=0,"",VLOOKUP(F223,Pts!$A$2:$B$112,2,FALSE))</f>
      </c>
      <c r="P223" s="23">
        <f>IF(COUNT(G223)=0,"",VLOOKUP(G223,Pts!$A$2:$B$112,2,FALSE))</f>
      </c>
      <c r="Q223" s="24">
        <f>IF(COUNT(H223)=0,"",VLOOKUP(H223,Pts!$A$2:$B$112,2,FALSE))</f>
      </c>
      <c r="R223" s="23">
        <f>IF(COUNT(I223)=0,"",VLOOKUP(I223,Pts!$A$2:$B$112,2,FALSE))</f>
      </c>
      <c r="S223" s="24">
        <f>IF(COUNT(J223)=0,"",VLOOKUP(J223,Pts!$A$2:$B$112,2,FALSE))</f>
      </c>
      <c r="T223" s="23">
        <f>IF(COUNT(K223)=0,"",VLOOKUP(K223,Pts!$A$2:$B$112,2,FALSE))</f>
      </c>
      <c r="U223" s="24">
        <f>IF(COUNT(L223)=0,"",VLOOKUP(L223,Pts!$A$2:$B$112,2,FALSE))</f>
      </c>
      <c r="V223" s="23">
        <f>IF(COUNT(M223)=0,"",VLOOKUP(M223,Pts!$A$2:$B$112,2,FALSE))</f>
      </c>
      <c r="W223" s="24">
        <f>IF(COUNT(N223)=0,"",VLOOKUP(N223,Pts!$A$2:$B$112,2,FALSE))</f>
      </c>
      <c r="X223" s="25">
        <f t="shared" si="4"/>
        <v>0</v>
      </c>
      <c r="Y223" s="25">
        <f>IF(COUNT(O223:W223)=Pts!$D$1,SUM(O223:W223)-SMALL(O223:W223,1),SUM(O223:W223))</f>
        <v>0</v>
      </c>
    </row>
    <row r="224" spans="1:25" s="80" customFormat="1" ht="12.75" customHeight="1">
      <c r="A224" s="29" t="s">
        <v>340</v>
      </c>
      <c r="B224" s="40"/>
      <c r="C224" s="319" t="s">
        <v>134</v>
      </c>
      <c r="D224" s="322" t="s">
        <v>135</v>
      </c>
      <c r="E224" s="57" t="s">
        <v>121</v>
      </c>
      <c r="F224" s="19"/>
      <c r="G224" s="20"/>
      <c r="H224" s="21"/>
      <c r="I224" s="20"/>
      <c r="J224" s="21"/>
      <c r="K224" s="20"/>
      <c r="L224" s="21"/>
      <c r="M224" s="20"/>
      <c r="N224" s="101"/>
      <c r="O224" s="22">
        <f>IF(COUNT(F224)=0,"",VLOOKUP(F224,Pts!$A$2:$B$112,2,FALSE))</f>
      </c>
      <c r="P224" s="23">
        <f>IF(COUNT(G224)=0,"",VLOOKUP(G224,Pts!$A$2:$B$112,2,FALSE))</f>
      </c>
      <c r="Q224" s="24">
        <f>IF(COUNT(H224)=0,"",VLOOKUP(H224,Pts!$A$2:$B$112,2,FALSE))</f>
      </c>
      <c r="R224" s="23">
        <f>IF(COUNT(I224)=0,"",VLOOKUP(I224,Pts!$A$2:$B$112,2,FALSE))</f>
      </c>
      <c r="S224" s="24">
        <f>IF(COUNT(J224)=0,"",VLOOKUP(J224,Pts!$A$2:$B$112,2,FALSE))</f>
      </c>
      <c r="T224" s="23">
        <f>IF(COUNT(K224)=0,"",VLOOKUP(K224,Pts!$A$2:$B$112,2,FALSE))</f>
      </c>
      <c r="U224" s="24">
        <f>IF(COUNT(L224)=0,"",VLOOKUP(L224,Pts!$A$2:$B$112,2,FALSE))</f>
      </c>
      <c r="V224" s="23">
        <f>IF(COUNT(M224)=0,"",VLOOKUP(M224,Pts!$A$2:$B$112,2,FALSE))</f>
      </c>
      <c r="W224" s="24">
        <f>IF(COUNT(N224)=0,"",VLOOKUP(N224,Pts!$A$2:$B$112,2,FALSE))</f>
      </c>
      <c r="X224" s="25">
        <f t="shared" si="4"/>
        <v>0</v>
      </c>
      <c r="Y224" s="25">
        <f>IF(COUNT(O224:W224)=Pts!$D$1,SUM(O224:W224)-SMALL(O224:W224,1),SUM(O224:W224))</f>
        <v>0</v>
      </c>
    </row>
    <row r="225" spans="1:25" s="80" customFormat="1" ht="12.75" customHeight="1">
      <c r="A225" s="225" t="s">
        <v>337</v>
      </c>
      <c r="B225" s="249"/>
      <c r="C225" s="252" t="s">
        <v>416</v>
      </c>
      <c r="D225" s="253" t="s">
        <v>13</v>
      </c>
      <c r="E225" s="224" t="s">
        <v>36</v>
      </c>
      <c r="F225" s="19"/>
      <c r="G225" s="20"/>
      <c r="H225" s="21"/>
      <c r="I225" s="20"/>
      <c r="J225" s="21"/>
      <c r="K225" s="20"/>
      <c r="L225" s="21"/>
      <c r="M225" s="20"/>
      <c r="N225" s="101"/>
      <c r="O225" s="22">
        <f>IF(COUNT(F225)=0,"",VLOOKUP(F225,Pts!$A$2:$B$112,2,FALSE))</f>
      </c>
      <c r="P225" s="23">
        <f>IF(COUNT(G225)=0,"",VLOOKUP(G225,Pts!$A$2:$B$112,2,FALSE))</f>
      </c>
      <c r="Q225" s="24">
        <f>IF(COUNT(H225)=0,"",VLOOKUP(H225,Pts!$A$2:$B$112,2,FALSE))</f>
      </c>
      <c r="R225" s="23">
        <f>IF(COUNT(I225)=0,"",VLOOKUP(I225,Pts!$A$2:$B$112,2,FALSE))</f>
      </c>
      <c r="S225" s="24">
        <f>IF(COUNT(J225)=0,"",VLOOKUP(J225,Pts!$A$2:$B$112,2,FALSE))</f>
      </c>
      <c r="T225" s="23">
        <f>IF(COUNT(K225)=0,"",VLOOKUP(K225,Pts!$A$2:$B$112,2,FALSE))</f>
      </c>
      <c r="U225" s="24">
        <f>IF(COUNT(L225)=0,"",VLOOKUP(L225,Pts!$A$2:$B$112,2,FALSE))</f>
      </c>
      <c r="V225" s="23">
        <f>IF(COUNT(M225)=0,"",VLOOKUP(M225,Pts!$A$2:$B$112,2,FALSE))</f>
      </c>
      <c r="W225" s="24">
        <f>IF(COUNT(N225)=0,"",VLOOKUP(N225,Pts!$A$2:$B$112,2,FALSE))</f>
      </c>
      <c r="X225" s="25">
        <f t="shared" si="4"/>
        <v>0</v>
      </c>
      <c r="Y225" s="25">
        <f>IF(COUNT(O225:W225)=Pts!$D$1,SUM(O225:W225)-SMALL(O225:W225,1),SUM(O225:W225))</f>
        <v>0</v>
      </c>
    </row>
    <row r="226" spans="1:25" s="80" customFormat="1" ht="12.75" customHeight="1">
      <c r="A226" s="29" t="s">
        <v>337</v>
      </c>
      <c r="B226" s="54"/>
      <c r="C226" s="55" t="s">
        <v>105</v>
      </c>
      <c r="D226" s="56" t="s">
        <v>72</v>
      </c>
      <c r="E226" s="65" t="s">
        <v>99</v>
      </c>
      <c r="F226" s="19"/>
      <c r="G226" s="20"/>
      <c r="H226" s="21"/>
      <c r="I226" s="20"/>
      <c r="J226" s="21"/>
      <c r="K226" s="20"/>
      <c r="L226" s="21"/>
      <c r="M226" s="20"/>
      <c r="N226" s="101"/>
      <c r="O226" s="22">
        <f>IF(COUNT(F226)=0,"",VLOOKUP(F226,Pts!$A$2:$B$112,2,FALSE))</f>
      </c>
      <c r="P226" s="23">
        <f>IF(COUNT(G226)=0,"",VLOOKUP(G226,Pts!$A$2:$B$112,2,FALSE))</f>
      </c>
      <c r="Q226" s="24">
        <f>IF(COUNT(H226)=0,"",VLOOKUP(H226,Pts!$A$2:$B$112,2,FALSE))</f>
      </c>
      <c r="R226" s="23">
        <f>IF(COUNT(I226)=0,"",VLOOKUP(I226,Pts!$A$2:$B$112,2,FALSE))</f>
      </c>
      <c r="S226" s="24">
        <f>IF(COUNT(J226)=0,"",VLOOKUP(J226,Pts!$A$2:$B$112,2,FALSE))</f>
      </c>
      <c r="T226" s="23">
        <f>IF(COUNT(K226)=0,"",VLOOKUP(K226,Pts!$A$2:$B$112,2,FALSE))</f>
      </c>
      <c r="U226" s="24">
        <f>IF(COUNT(L226)=0,"",VLOOKUP(L226,Pts!$A$2:$B$112,2,FALSE))</f>
      </c>
      <c r="V226" s="23">
        <f>IF(COUNT(M226)=0,"",VLOOKUP(M226,Pts!$A$2:$B$112,2,FALSE))</f>
      </c>
      <c r="W226" s="24">
        <f>IF(COUNT(N226)=0,"",VLOOKUP(N226,Pts!$A$2:$B$112,2,FALSE))</f>
      </c>
      <c r="X226" s="25">
        <f t="shared" si="4"/>
        <v>0</v>
      </c>
      <c r="Y226" s="25">
        <f>IF(COUNT(O226:W226)=Pts!$D$1,SUM(O226:W226)-SMALL(O226:W226,1),SUM(O226:W226))</f>
        <v>0</v>
      </c>
    </row>
    <row r="227" spans="1:25" s="80" customFormat="1" ht="12.75" customHeight="1">
      <c r="A227" s="220" t="s">
        <v>340</v>
      </c>
      <c r="B227" s="221" t="s">
        <v>136</v>
      </c>
      <c r="C227" s="222" t="s">
        <v>278</v>
      </c>
      <c r="D227" s="223" t="s">
        <v>24</v>
      </c>
      <c r="E227" s="224" t="s">
        <v>121</v>
      </c>
      <c r="F227" s="19"/>
      <c r="G227" s="20"/>
      <c r="H227" s="21"/>
      <c r="I227" s="20"/>
      <c r="J227" s="21"/>
      <c r="K227" s="20"/>
      <c r="L227" s="21"/>
      <c r="M227" s="20"/>
      <c r="N227" s="101"/>
      <c r="O227" s="22">
        <f>IF(COUNT(F227)=0,"",VLOOKUP(F227,Pts!$A$2:$B$112,2,FALSE))</f>
      </c>
      <c r="P227" s="23">
        <f>IF(COUNT(G227)=0,"",VLOOKUP(G227,Pts!$A$2:$B$112,2,FALSE))</f>
      </c>
      <c r="Q227" s="24">
        <f>IF(COUNT(H227)=0,"",VLOOKUP(H227,Pts!$A$2:$B$112,2,FALSE))</f>
      </c>
      <c r="R227" s="23">
        <f>IF(COUNT(I227)=0,"",VLOOKUP(I227,Pts!$A$2:$B$112,2,FALSE))</f>
      </c>
      <c r="S227" s="24">
        <f>IF(COUNT(J227)=0,"",VLOOKUP(J227,Pts!$A$2:$B$112,2,FALSE))</f>
      </c>
      <c r="T227" s="23">
        <f>IF(COUNT(K227)=0,"",VLOOKUP(K227,Pts!$A$2:$B$112,2,FALSE))</f>
      </c>
      <c r="U227" s="24">
        <f>IF(COUNT(L227)=0,"",VLOOKUP(L227,Pts!$A$2:$B$112,2,FALSE))</f>
      </c>
      <c r="V227" s="23">
        <f>IF(COUNT(M227)=0,"",VLOOKUP(M227,Pts!$A$2:$B$112,2,FALSE))</f>
      </c>
      <c r="W227" s="24">
        <f>IF(COUNT(N227)=0,"",VLOOKUP(N227,Pts!$A$2:$B$112,2,FALSE))</f>
      </c>
      <c r="X227" s="25">
        <f t="shared" si="4"/>
        <v>0</v>
      </c>
      <c r="Y227" s="25">
        <f>IF(COUNT(O227:W227)=Pts!$D$1,SUM(O227:W227)-SMALL(O227:W227,1),SUM(O227:W227))</f>
        <v>0</v>
      </c>
    </row>
    <row r="228" spans="1:25" s="80" customFormat="1" ht="12.75" customHeight="1">
      <c r="A228" s="225" t="s">
        <v>337</v>
      </c>
      <c r="B228" s="221"/>
      <c r="C228" s="222" t="s">
        <v>368</v>
      </c>
      <c r="D228" s="223" t="s">
        <v>369</v>
      </c>
      <c r="E228" s="224" t="s">
        <v>99</v>
      </c>
      <c r="F228" s="19"/>
      <c r="G228" s="20"/>
      <c r="H228" s="21"/>
      <c r="I228" s="20"/>
      <c r="J228" s="21"/>
      <c r="K228" s="20"/>
      <c r="L228" s="21"/>
      <c r="M228" s="20"/>
      <c r="N228" s="101"/>
      <c r="O228" s="22">
        <f>IF(COUNT(F228)=0,"",VLOOKUP(F228,Pts!$A$2:$B$112,2,FALSE))</f>
      </c>
      <c r="P228" s="23">
        <f>IF(COUNT(G228)=0,"",VLOOKUP(G228,Pts!$A$2:$B$112,2,FALSE))</f>
      </c>
      <c r="Q228" s="24">
        <f>IF(COUNT(H228)=0,"",VLOOKUP(H228,Pts!$A$2:$B$112,2,FALSE))</f>
      </c>
      <c r="R228" s="23">
        <f>IF(COUNT(I228)=0,"",VLOOKUP(I228,Pts!$A$2:$B$112,2,FALSE))</f>
      </c>
      <c r="S228" s="24">
        <f>IF(COUNT(J228)=0,"",VLOOKUP(J228,Pts!$A$2:$B$112,2,FALSE))</f>
      </c>
      <c r="T228" s="23">
        <f>IF(COUNT(K228)=0,"",VLOOKUP(K228,Pts!$A$2:$B$112,2,FALSE))</f>
      </c>
      <c r="U228" s="24">
        <f>IF(COUNT(L228)=0,"",VLOOKUP(L228,Pts!$A$2:$B$112,2,FALSE))</f>
      </c>
      <c r="V228" s="23">
        <f>IF(COUNT(M228)=0,"",VLOOKUP(M228,Pts!$A$2:$B$112,2,FALSE))</f>
      </c>
      <c r="W228" s="24">
        <f>IF(COUNT(N228)=0,"",VLOOKUP(N228,Pts!$A$2:$B$112,2,FALSE))</f>
      </c>
      <c r="X228" s="25">
        <f t="shared" si="4"/>
        <v>0</v>
      </c>
      <c r="Y228" s="25">
        <f>IF(COUNT(O228:W228)=Pts!$D$1,SUM(O228:W228)-SMALL(O228:W228,1),SUM(O228:W228))</f>
        <v>0</v>
      </c>
    </row>
    <row r="229" spans="1:25" s="80" customFormat="1" ht="12.75" customHeight="1">
      <c r="A229" s="190" t="s">
        <v>340</v>
      </c>
      <c r="B229" s="54"/>
      <c r="C229" s="195" t="s">
        <v>523</v>
      </c>
      <c r="D229" s="196" t="s">
        <v>128</v>
      </c>
      <c r="E229" s="58" t="s">
        <v>121</v>
      </c>
      <c r="F229" s="19"/>
      <c r="G229" s="20"/>
      <c r="H229" s="21"/>
      <c r="I229" s="20"/>
      <c r="J229" s="21"/>
      <c r="K229" s="20"/>
      <c r="L229" s="21"/>
      <c r="M229" s="20"/>
      <c r="N229" s="101"/>
      <c r="O229" s="22">
        <f>IF(COUNT(F229)=0,"",VLOOKUP(F229,Pts!$A$2:$B$112,2,FALSE))</f>
      </c>
      <c r="P229" s="23">
        <f>IF(COUNT(G229)=0,"",VLOOKUP(G229,Pts!$A$2:$B$112,2,FALSE))</f>
      </c>
      <c r="Q229" s="24">
        <f>IF(COUNT(H229)=0,"",VLOOKUP(H229,Pts!$A$2:$B$112,2,FALSE))</f>
      </c>
      <c r="R229" s="23">
        <f>IF(COUNT(I229)=0,"",VLOOKUP(I229,Pts!$A$2:$B$112,2,FALSE))</f>
      </c>
      <c r="S229" s="24">
        <f>IF(COUNT(J229)=0,"",VLOOKUP(J229,Pts!$A$2:$B$112,2,FALSE))</f>
      </c>
      <c r="T229" s="23">
        <f>IF(COUNT(K229)=0,"",VLOOKUP(K229,Pts!$A$2:$B$112,2,FALSE))</f>
      </c>
      <c r="U229" s="24">
        <f>IF(COUNT(L229)=0,"",VLOOKUP(L229,Pts!$A$2:$B$112,2,FALSE))</f>
      </c>
      <c r="V229" s="23">
        <f>IF(COUNT(M229)=0,"",VLOOKUP(M229,Pts!$A$2:$B$112,2,FALSE))</f>
      </c>
      <c r="W229" s="24">
        <f>IF(COUNT(N229)=0,"",VLOOKUP(N229,Pts!$A$2:$B$112,2,FALSE))</f>
      </c>
      <c r="X229" s="25">
        <f t="shared" si="4"/>
        <v>0</v>
      </c>
      <c r="Y229" s="25">
        <f>IF(COUNT(O229:W229)=Pts!$D$1,SUM(O229:W229)-SMALL(O229:W229,1),SUM(O229:W229))</f>
        <v>0</v>
      </c>
    </row>
    <row r="230" spans="1:25" s="80" customFormat="1" ht="12.75" customHeight="1">
      <c r="A230" s="225" t="s">
        <v>340</v>
      </c>
      <c r="B230" s="221"/>
      <c r="C230" s="222" t="s">
        <v>460</v>
      </c>
      <c r="D230" s="223" t="s">
        <v>2</v>
      </c>
      <c r="E230" s="224" t="s">
        <v>99</v>
      </c>
      <c r="F230" s="19"/>
      <c r="G230" s="20"/>
      <c r="H230" s="21"/>
      <c r="I230" s="20"/>
      <c r="J230" s="21"/>
      <c r="K230" s="20"/>
      <c r="L230" s="21"/>
      <c r="M230" s="20"/>
      <c r="N230" s="101"/>
      <c r="O230" s="22">
        <f>IF(COUNT(F230)=0,"",VLOOKUP(F230,Pts!$A$2:$B$112,2,FALSE))</f>
      </c>
      <c r="P230" s="23">
        <f>IF(COUNT(G230)=0,"",VLOOKUP(G230,Pts!$A$2:$B$112,2,FALSE))</f>
      </c>
      <c r="Q230" s="24">
        <f>IF(COUNT(H230)=0,"",VLOOKUP(H230,Pts!$A$2:$B$112,2,FALSE))</f>
      </c>
      <c r="R230" s="23">
        <f>IF(COUNT(I230)=0,"",VLOOKUP(I230,Pts!$A$2:$B$112,2,FALSE))</f>
      </c>
      <c r="S230" s="24">
        <f>IF(COUNT(J230)=0,"",VLOOKUP(J230,Pts!$A$2:$B$112,2,FALSE))</f>
      </c>
      <c r="T230" s="23">
        <f>IF(COUNT(K230)=0,"",VLOOKUP(K230,Pts!$A$2:$B$112,2,FALSE))</f>
      </c>
      <c r="U230" s="24">
        <f>IF(COUNT(L230)=0,"",VLOOKUP(L230,Pts!$A$2:$B$112,2,FALSE))</f>
      </c>
      <c r="V230" s="23">
        <f>IF(COUNT(M230)=0,"",VLOOKUP(M230,Pts!$A$2:$B$112,2,FALSE))</f>
      </c>
      <c r="W230" s="24">
        <f>IF(COUNT(N230)=0,"",VLOOKUP(N230,Pts!$A$2:$B$112,2,FALSE))</f>
      </c>
      <c r="X230" s="25">
        <f t="shared" si="4"/>
        <v>0</v>
      </c>
      <c r="Y230" s="25">
        <f>IF(COUNT(O230:W230)=Pts!$D$1,SUM(O230:W230)-SMALL(O230:W230,1),SUM(O230:W230))</f>
        <v>0</v>
      </c>
    </row>
    <row r="231" spans="1:25" s="80" customFormat="1" ht="12.75" customHeight="1">
      <c r="A231" s="225" t="s">
        <v>337</v>
      </c>
      <c r="B231" s="237" t="s">
        <v>16</v>
      </c>
      <c r="C231" s="238" t="s">
        <v>385</v>
      </c>
      <c r="D231" s="239" t="s">
        <v>85</v>
      </c>
      <c r="E231" s="247" t="s">
        <v>22</v>
      </c>
      <c r="F231" s="19"/>
      <c r="G231" s="20"/>
      <c r="H231" s="21"/>
      <c r="I231" s="20"/>
      <c r="J231" s="21"/>
      <c r="K231" s="20"/>
      <c r="L231" s="21"/>
      <c r="M231" s="20"/>
      <c r="N231" s="101"/>
      <c r="O231" s="22">
        <f>IF(COUNT(F231)=0,"",VLOOKUP(F231,Pts!$A$2:$B$112,2,FALSE))</f>
      </c>
      <c r="P231" s="23">
        <f>IF(COUNT(G231)=0,"",VLOOKUP(G231,Pts!$A$2:$B$112,2,FALSE))</f>
      </c>
      <c r="Q231" s="24">
        <f>IF(COUNT(H231)=0,"",VLOOKUP(H231,Pts!$A$2:$B$112,2,FALSE))</f>
      </c>
      <c r="R231" s="23">
        <f>IF(COUNT(I231)=0,"",VLOOKUP(I231,Pts!$A$2:$B$112,2,FALSE))</f>
      </c>
      <c r="S231" s="24">
        <f>IF(COUNT(J231)=0,"",VLOOKUP(J231,Pts!$A$2:$B$112,2,FALSE))</f>
      </c>
      <c r="T231" s="23">
        <f>IF(COUNT(K231)=0,"",VLOOKUP(K231,Pts!$A$2:$B$112,2,FALSE))</f>
      </c>
      <c r="U231" s="24">
        <f>IF(COUNT(L231)=0,"",VLOOKUP(L231,Pts!$A$2:$B$112,2,FALSE))</f>
      </c>
      <c r="V231" s="23">
        <f>IF(COUNT(M231)=0,"",VLOOKUP(M231,Pts!$A$2:$B$112,2,FALSE))</f>
      </c>
      <c r="W231" s="24">
        <f>IF(COUNT(N231)=0,"",VLOOKUP(N231,Pts!$A$2:$B$112,2,FALSE))</f>
      </c>
      <c r="X231" s="25">
        <f t="shared" si="4"/>
        <v>0</v>
      </c>
      <c r="Y231" s="25">
        <f>IF(COUNT(O231:W231)=Pts!$D$1,SUM(O231:W231)-SMALL(O231:W231,1),SUM(O231:W231))</f>
        <v>0</v>
      </c>
    </row>
    <row r="232" spans="1:25" s="80" customFormat="1" ht="12.75" customHeight="1">
      <c r="A232" s="220" t="s">
        <v>337</v>
      </c>
      <c r="B232" s="221"/>
      <c r="C232" s="222" t="s">
        <v>261</v>
      </c>
      <c r="D232" s="223" t="s">
        <v>262</v>
      </c>
      <c r="E232" s="224" t="s">
        <v>121</v>
      </c>
      <c r="F232" s="19"/>
      <c r="G232" s="20"/>
      <c r="H232" s="21"/>
      <c r="I232" s="20"/>
      <c r="J232" s="21"/>
      <c r="K232" s="20"/>
      <c r="L232" s="21"/>
      <c r="M232" s="20"/>
      <c r="N232" s="101"/>
      <c r="O232" s="22">
        <f>IF(COUNT(F232)=0,"",VLOOKUP(F232,Pts!$A$2:$B$112,2,FALSE))</f>
      </c>
      <c r="P232" s="23">
        <f>IF(COUNT(G232)=0,"",VLOOKUP(G232,Pts!$A$2:$B$112,2,FALSE))</f>
      </c>
      <c r="Q232" s="24">
        <f>IF(COUNT(H232)=0,"",VLOOKUP(H232,Pts!$A$2:$B$112,2,FALSE))</f>
      </c>
      <c r="R232" s="23">
        <f>IF(COUNT(I232)=0,"",VLOOKUP(I232,Pts!$A$2:$B$112,2,FALSE))</f>
      </c>
      <c r="S232" s="24">
        <f>IF(COUNT(J232)=0,"",VLOOKUP(J232,Pts!$A$2:$B$112,2,FALSE))</f>
      </c>
      <c r="T232" s="23">
        <f>IF(COUNT(K232)=0,"",VLOOKUP(K232,Pts!$A$2:$B$112,2,FALSE))</f>
      </c>
      <c r="U232" s="24">
        <f>IF(COUNT(L232)=0,"",VLOOKUP(L232,Pts!$A$2:$B$112,2,FALSE))</f>
      </c>
      <c r="V232" s="23">
        <f>IF(COUNT(M232)=0,"",VLOOKUP(M232,Pts!$A$2:$B$112,2,FALSE))</f>
      </c>
      <c r="W232" s="24">
        <f>IF(COUNT(N232)=0,"",VLOOKUP(N232,Pts!$A$2:$B$112,2,FALSE))</f>
      </c>
      <c r="X232" s="25">
        <f t="shared" si="4"/>
        <v>0</v>
      </c>
      <c r="Y232" s="25">
        <f>IF(COUNT(O232:W232)=Pts!$D$1,SUM(O232:W232)-SMALL(O232:W232,1),SUM(O232:W232))</f>
        <v>0</v>
      </c>
    </row>
    <row r="233" spans="1:250" s="80" customFormat="1" ht="12.75" customHeight="1">
      <c r="A233" s="225" t="s">
        <v>340</v>
      </c>
      <c r="B233" s="269" t="s">
        <v>50</v>
      </c>
      <c r="C233" s="270" t="s">
        <v>555</v>
      </c>
      <c r="D233" s="271" t="s">
        <v>47</v>
      </c>
      <c r="E233" s="224" t="s">
        <v>148</v>
      </c>
      <c r="F233" s="19"/>
      <c r="G233" s="20"/>
      <c r="H233" s="21"/>
      <c r="I233" s="20"/>
      <c r="J233" s="21"/>
      <c r="K233" s="20"/>
      <c r="L233" s="21"/>
      <c r="M233" s="20"/>
      <c r="N233" s="101"/>
      <c r="O233" s="22">
        <f>IF(COUNT(F233)=0,"",VLOOKUP(F233,Pts!$A$2:$B$112,2,FALSE))</f>
      </c>
      <c r="P233" s="23">
        <f>IF(COUNT(G233)=0,"",VLOOKUP(G233,Pts!$A$2:$B$112,2,FALSE))</f>
      </c>
      <c r="Q233" s="24">
        <f>IF(COUNT(H233)=0,"",VLOOKUP(H233,Pts!$A$2:$B$112,2,FALSE))</f>
      </c>
      <c r="R233" s="23">
        <f>IF(COUNT(I233)=0,"",VLOOKUP(I233,Pts!$A$2:$B$112,2,FALSE))</f>
      </c>
      <c r="S233" s="24">
        <f>IF(COUNT(J233)=0,"",VLOOKUP(J233,Pts!$A$2:$B$112,2,FALSE))</f>
      </c>
      <c r="T233" s="23">
        <f>IF(COUNT(K233)=0,"",VLOOKUP(K233,Pts!$A$2:$B$112,2,FALSE))</f>
      </c>
      <c r="U233" s="24">
        <f>IF(COUNT(L233)=0,"",VLOOKUP(L233,Pts!$A$2:$B$112,2,FALSE))</f>
      </c>
      <c r="V233" s="23">
        <f>IF(COUNT(M233)=0,"",VLOOKUP(M233,Pts!$A$2:$B$112,2,FALSE))</f>
      </c>
      <c r="W233" s="24">
        <f>IF(COUNT(N233)=0,"",VLOOKUP(N233,Pts!$A$2:$B$112,2,FALSE))</f>
      </c>
      <c r="X233" s="25">
        <f t="shared" si="4"/>
        <v>0</v>
      </c>
      <c r="Y233" s="25">
        <f>IF(COUNT(O233:W233)=Pts!$D$1,SUM(O233:W233)-SMALL(O233:W233,1),SUM(O233:W233))</f>
        <v>0</v>
      </c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</row>
    <row r="234" spans="1:25" s="80" customFormat="1" ht="12.75" customHeight="1">
      <c r="A234" s="226" t="s">
        <v>337</v>
      </c>
      <c r="B234" s="221"/>
      <c r="C234" s="222" t="s">
        <v>383</v>
      </c>
      <c r="D234" s="223" t="s">
        <v>384</v>
      </c>
      <c r="E234" s="240" t="s">
        <v>8</v>
      </c>
      <c r="F234" s="19"/>
      <c r="G234" s="20"/>
      <c r="H234" s="21"/>
      <c r="I234" s="20"/>
      <c r="J234" s="21"/>
      <c r="K234" s="20"/>
      <c r="L234" s="21"/>
      <c r="M234" s="20"/>
      <c r="N234" s="101"/>
      <c r="O234" s="22">
        <f>IF(COUNT(F234)=0,"",VLOOKUP(F234,Pts!$A$2:$B$112,2,FALSE))</f>
      </c>
      <c r="P234" s="23">
        <f>IF(COUNT(G234)=0,"",VLOOKUP(G234,Pts!$A$2:$B$112,2,FALSE))</f>
      </c>
      <c r="Q234" s="24">
        <f>IF(COUNT(H234)=0,"",VLOOKUP(H234,Pts!$A$2:$B$112,2,FALSE))</f>
      </c>
      <c r="R234" s="23">
        <f>IF(COUNT(I234)=0,"",VLOOKUP(I234,Pts!$A$2:$B$112,2,FALSE))</f>
      </c>
      <c r="S234" s="24">
        <f>IF(COUNT(J234)=0,"",VLOOKUP(J234,Pts!$A$2:$B$112,2,FALSE))</f>
      </c>
      <c r="T234" s="23">
        <f>IF(COUNT(K234)=0,"",VLOOKUP(K234,Pts!$A$2:$B$112,2,FALSE))</f>
      </c>
      <c r="U234" s="24">
        <f>IF(COUNT(L234)=0,"",VLOOKUP(L234,Pts!$A$2:$B$112,2,FALSE))</f>
      </c>
      <c r="V234" s="23">
        <f>IF(COUNT(M234)=0,"",VLOOKUP(M234,Pts!$A$2:$B$112,2,FALSE))</f>
      </c>
      <c r="W234" s="24">
        <f>IF(COUNT(N234)=0,"",VLOOKUP(N234,Pts!$A$2:$B$112,2,FALSE))</f>
      </c>
      <c r="X234" s="25">
        <f t="shared" si="4"/>
        <v>0</v>
      </c>
      <c r="Y234" s="25">
        <f>IF(COUNT(O234:W234)=Pts!$D$1,SUM(O234:W234)-SMALL(O234:W234,1),SUM(O234:W234))</f>
        <v>0</v>
      </c>
    </row>
    <row r="235" spans="1:25" s="80" customFormat="1" ht="12.75" customHeight="1">
      <c r="A235" s="226" t="s">
        <v>139</v>
      </c>
      <c r="B235" s="221"/>
      <c r="C235" s="228" t="s">
        <v>201</v>
      </c>
      <c r="D235" s="229" t="s">
        <v>45</v>
      </c>
      <c r="E235" s="240" t="s">
        <v>41</v>
      </c>
      <c r="F235" s="19"/>
      <c r="G235" s="20"/>
      <c r="H235" s="21"/>
      <c r="I235" s="20"/>
      <c r="J235" s="21"/>
      <c r="K235" s="20"/>
      <c r="L235" s="21"/>
      <c r="M235" s="20"/>
      <c r="N235" s="101"/>
      <c r="O235" s="22">
        <f>IF(COUNT(F235)=0,"",VLOOKUP(F235,Pts!$A$2:$B$112,2,FALSE))</f>
      </c>
      <c r="P235" s="23">
        <f>IF(COUNT(G235)=0,"",VLOOKUP(G235,Pts!$A$2:$B$112,2,FALSE))</f>
      </c>
      <c r="Q235" s="24">
        <f>IF(COUNT(H235)=0,"",VLOOKUP(H235,Pts!$A$2:$B$112,2,FALSE))</f>
      </c>
      <c r="R235" s="23">
        <f>IF(COUNT(I235)=0,"",VLOOKUP(I235,Pts!$A$2:$B$112,2,FALSE))</f>
      </c>
      <c r="S235" s="24">
        <f>IF(COUNT(J235)=0,"",VLOOKUP(J235,Pts!$A$2:$B$112,2,FALSE))</f>
      </c>
      <c r="T235" s="23">
        <f>IF(COUNT(K235)=0,"",VLOOKUP(K235,Pts!$A$2:$B$112,2,FALSE))</f>
      </c>
      <c r="U235" s="24">
        <f>IF(COUNT(L235)=0,"",VLOOKUP(L235,Pts!$A$2:$B$112,2,FALSE))</f>
      </c>
      <c r="V235" s="23">
        <f>IF(COUNT(M235)=0,"",VLOOKUP(M235,Pts!$A$2:$B$112,2,FALSE))</f>
      </c>
      <c r="W235" s="24">
        <f>IF(COUNT(N235)=0,"",VLOOKUP(N235,Pts!$A$2:$B$112,2,FALSE))</f>
      </c>
      <c r="X235" s="25">
        <f t="shared" si="4"/>
        <v>0</v>
      </c>
      <c r="Y235" s="25">
        <f>IF(COUNT(O235:W235)=Pts!$D$1,SUM(O235:W235)-SMALL(O235:W235,1),SUM(O235:W235))</f>
        <v>0</v>
      </c>
    </row>
    <row r="236" spans="1:250" s="27" customFormat="1" ht="12.75" customHeight="1">
      <c r="A236" s="225" t="s">
        <v>340</v>
      </c>
      <c r="B236" s="221" t="s">
        <v>16</v>
      </c>
      <c r="C236" s="222" t="s">
        <v>418</v>
      </c>
      <c r="D236" s="223" t="s">
        <v>42</v>
      </c>
      <c r="E236" s="240" t="s">
        <v>36</v>
      </c>
      <c r="F236" s="19"/>
      <c r="G236" s="20"/>
      <c r="H236" s="21"/>
      <c r="I236" s="20"/>
      <c r="J236" s="21"/>
      <c r="K236" s="20"/>
      <c r="L236" s="21"/>
      <c r="M236" s="20"/>
      <c r="N236" s="101"/>
      <c r="O236" s="22">
        <f>IF(COUNT(F236)=0,"",VLOOKUP(F236,Pts!$A$2:$B$112,2,FALSE))</f>
      </c>
      <c r="P236" s="23">
        <f>IF(COUNT(G236)=0,"",VLOOKUP(G236,Pts!$A$2:$B$112,2,FALSE))</f>
      </c>
      <c r="Q236" s="24">
        <f>IF(COUNT(H236)=0,"",VLOOKUP(H236,Pts!$A$2:$B$112,2,FALSE))</f>
      </c>
      <c r="R236" s="23">
        <f>IF(COUNT(I236)=0,"",VLOOKUP(I236,Pts!$A$2:$B$112,2,FALSE))</f>
      </c>
      <c r="S236" s="24">
        <f>IF(COUNT(J236)=0,"",VLOOKUP(J236,Pts!$A$2:$B$112,2,FALSE))</f>
      </c>
      <c r="T236" s="23">
        <f>IF(COUNT(K236)=0,"",VLOOKUP(K236,Pts!$A$2:$B$112,2,FALSE))</f>
      </c>
      <c r="U236" s="24">
        <f>IF(COUNT(L236)=0,"",VLOOKUP(L236,Pts!$A$2:$B$112,2,FALSE))</f>
      </c>
      <c r="V236" s="23">
        <f>IF(COUNT(M236)=0,"",VLOOKUP(M236,Pts!$A$2:$B$112,2,FALSE))</f>
      </c>
      <c r="W236" s="24">
        <f>IF(COUNT(N236)=0,"",VLOOKUP(N236,Pts!$A$2:$B$112,2,FALSE))</f>
      </c>
      <c r="X236" s="25">
        <f t="shared" si="4"/>
        <v>0</v>
      </c>
      <c r="Y236" s="25">
        <f>IF(COUNT(O236:W236)=Pts!$D$1,SUM(O236:W236)-SMALL(O236:W236,1),SUM(O236:W236))</f>
        <v>0</v>
      </c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  <c r="DM236" s="80"/>
      <c r="DN236" s="80"/>
      <c r="DO236" s="80"/>
      <c r="DP236" s="80"/>
      <c r="DQ236" s="80"/>
      <c r="DR236" s="80"/>
      <c r="DS236" s="80"/>
      <c r="DT236" s="80"/>
      <c r="DU236" s="80"/>
      <c r="DV236" s="80"/>
      <c r="DW236" s="80"/>
      <c r="DX236" s="80"/>
      <c r="DY236" s="80"/>
      <c r="DZ236" s="80"/>
      <c r="EA236" s="80"/>
      <c r="EB236" s="80"/>
      <c r="EC236" s="80"/>
      <c r="ED236" s="80"/>
      <c r="EE236" s="80"/>
      <c r="EF236" s="80"/>
      <c r="EG236" s="80"/>
      <c r="EH236" s="80"/>
      <c r="EI236" s="80"/>
      <c r="EJ236" s="80"/>
      <c r="EK236" s="80"/>
      <c r="EL236" s="80"/>
      <c r="EM236" s="80"/>
      <c r="EN236" s="80"/>
      <c r="EO236" s="80"/>
      <c r="EP236" s="80"/>
      <c r="EQ236" s="80"/>
      <c r="ER236" s="80"/>
      <c r="ES236" s="80"/>
      <c r="ET236" s="80"/>
      <c r="EU236" s="80"/>
      <c r="EV236" s="80"/>
      <c r="EW236" s="80"/>
      <c r="EX236" s="80"/>
      <c r="EY236" s="80"/>
      <c r="EZ236" s="80"/>
      <c r="FA236" s="80"/>
      <c r="FB236" s="80"/>
      <c r="FC236" s="80"/>
      <c r="FD236" s="80"/>
      <c r="FE236" s="80"/>
      <c r="FF236" s="80"/>
      <c r="FG236" s="80"/>
      <c r="FH236" s="80"/>
      <c r="FI236" s="80"/>
      <c r="FJ236" s="80"/>
      <c r="FK236" s="80"/>
      <c r="FL236" s="80"/>
      <c r="FM236" s="80"/>
      <c r="FN236" s="80"/>
      <c r="FO236" s="80"/>
      <c r="FP236" s="80"/>
      <c r="FQ236" s="80"/>
      <c r="FR236" s="80"/>
      <c r="FS236" s="80"/>
      <c r="FT236" s="80"/>
      <c r="FU236" s="80"/>
      <c r="FV236" s="80"/>
      <c r="FW236" s="80"/>
      <c r="FX236" s="80"/>
      <c r="FY236" s="80"/>
      <c r="FZ236" s="80"/>
      <c r="GA236" s="80"/>
      <c r="GB236" s="80"/>
      <c r="GC236" s="80"/>
      <c r="GD236" s="80"/>
      <c r="GE236" s="80"/>
      <c r="GF236" s="80"/>
      <c r="GG236" s="80"/>
      <c r="GH236" s="80"/>
      <c r="GI236" s="80"/>
      <c r="GJ236" s="80"/>
      <c r="GK236" s="80"/>
      <c r="GL236" s="80"/>
      <c r="GM236" s="80"/>
      <c r="GN236" s="80"/>
      <c r="GO236" s="80"/>
      <c r="GP236" s="80"/>
      <c r="GQ236" s="80"/>
      <c r="GR236" s="80"/>
      <c r="GS236" s="80"/>
      <c r="GT236" s="80"/>
      <c r="GU236" s="80"/>
      <c r="GV236" s="80"/>
      <c r="GW236" s="80"/>
      <c r="GX236" s="80"/>
      <c r="GY236" s="80"/>
      <c r="GZ236" s="80"/>
      <c r="HA236" s="80"/>
      <c r="HB236" s="80"/>
      <c r="HC236" s="80"/>
      <c r="HD236" s="80"/>
      <c r="HE236" s="80"/>
      <c r="HF236" s="80"/>
      <c r="HG236" s="80"/>
      <c r="HH236" s="80"/>
      <c r="HI236" s="80"/>
      <c r="HJ236" s="80"/>
      <c r="HK236" s="80"/>
      <c r="HL236" s="80"/>
      <c r="HM236" s="80"/>
      <c r="HN236" s="80"/>
      <c r="HO236" s="80"/>
      <c r="HP236" s="80"/>
      <c r="HQ236" s="80"/>
      <c r="HR236" s="80"/>
      <c r="HS236" s="80"/>
      <c r="HT236" s="80"/>
      <c r="HU236" s="80"/>
      <c r="HV236" s="80"/>
      <c r="HW236" s="80"/>
      <c r="HX236" s="80"/>
      <c r="HY236" s="80"/>
      <c r="HZ236" s="80"/>
      <c r="IA236" s="80"/>
      <c r="IB236" s="80"/>
      <c r="IC236" s="80"/>
      <c r="ID236" s="80"/>
      <c r="IE236" s="80"/>
      <c r="IF236" s="80"/>
      <c r="IG236" s="80"/>
      <c r="IH236" s="80"/>
      <c r="II236" s="80"/>
      <c r="IJ236" s="80"/>
      <c r="IK236" s="80"/>
      <c r="IL236" s="80"/>
      <c r="IM236" s="80"/>
      <c r="IN236" s="80"/>
      <c r="IO236" s="80"/>
      <c r="IP236" s="80"/>
    </row>
    <row r="237" spans="1:25" s="80" customFormat="1" ht="12.75" customHeight="1">
      <c r="A237" s="225"/>
      <c r="B237" s="234" t="s">
        <v>136</v>
      </c>
      <c r="C237" s="235" t="s">
        <v>551</v>
      </c>
      <c r="D237" s="236" t="s">
        <v>552</v>
      </c>
      <c r="E237" s="256" t="s">
        <v>99</v>
      </c>
      <c r="F237" s="19"/>
      <c r="G237" s="20"/>
      <c r="H237" s="21"/>
      <c r="I237" s="20"/>
      <c r="J237" s="21"/>
      <c r="K237" s="20"/>
      <c r="L237" s="21"/>
      <c r="M237" s="20"/>
      <c r="N237" s="101"/>
      <c r="O237" s="22">
        <f>IF(COUNT(F237)=0,"",VLOOKUP(F237,Pts!$A$2:$B$112,2,FALSE))</f>
      </c>
      <c r="P237" s="23">
        <f>IF(COUNT(G237)=0,"",VLOOKUP(G237,Pts!$A$2:$B$112,2,FALSE))</f>
      </c>
      <c r="Q237" s="24">
        <f>IF(COUNT(H237)=0,"",VLOOKUP(H237,Pts!$A$2:$B$112,2,FALSE))</f>
      </c>
      <c r="R237" s="23">
        <f>IF(COUNT(I237)=0,"",VLOOKUP(I237,Pts!$A$2:$B$112,2,FALSE))</f>
      </c>
      <c r="S237" s="24">
        <f>IF(COUNT(J237)=0,"",VLOOKUP(J237,Pts!$A$2:$B$112,2,FALSE))</f>
      </c>
      <c r="T237" s="23">
        <f>IF(COUNT(K237)=0,"",VLOOKUP(K237,Pts!$A$2:$B$112,2,FALSE))</f>
      </c>
      <c r="U237" s="24">
        <f>IF(COUNT(L237)=0,"",VLOOKUP(L237,Pts!$A$2:$B$112,2,FALSE))</f>
      </c>
      <c r="V237" s="23">
        <f>IF(COUNT(M237)=0,"",VLOOKUP(M237,Pts!$A$2:$B$112,2,FALSE))</f>
      </c>
      <c r="W237" s="24">
        <f>IF(COUNT(N237)=0,"",VLOOKUP(N237,Pts!$A$2:$B$112,2,FALSE))</f>
      </c>
      <c r="X237" s="25">
        <f t="shared" si="4"/>
        <v>0</v>
      </c>
      <c r="Y237" s="25">
        <f>IF(COUNT(O237:W237)=Pts!$D$1,SUM(O237:W237)-SMALL(O237:W237,1),SUM(O237:W237))</f>
        <v>0</v>
      </c>
    </row>
    <row r="238" spans="1:25" s="80" customFormat="1" ht="12.75" customHeight="1">
      <c r="A238" s="220" t="s">
        <v>303</v>
      </c>
      <c r="B238" s="221"/>
      <c r="C238" s="222" t="s">
        <v>406</v>
      </c>
      <c r="D238" s="223" t="s">
        <v>407</v>
      </c>
      <c r="E238" s="240" t="s">
        <v>26</v>
      </c>
      <c r="F238" s="19"/>
      <c r="G238" s="20"/>
      <c r="H238" s="21"/>
      <c r="I238" s="20"/>
      <c r="J238" s="21"/>
      <c r="K238" s="20"/>
      <c r="L238" s="21"/>
      <c r="M238" s="20"/>
      <c r="N238" s="101"/>
      <c r="O238" s="22">
        <f>IF(COUNT(F238)=0,"",VLOOKUP(F238,Pts!$A$2:$B$112,2,FALSE))</f>
      </c>
      <c r="P238" s="23">
        <f>IF(COUNT(G238)=0,"",VLOOKUP(G238,Pts!$A$2:$B$112,2,FALSE))</f>
      </c>
      <c r="Q238" s="24">
        <f>IF(COUNT(H238)=0,"",VLOOKUP(H238,Pts!$A$2:$B$112,2,FALSE))</f>
      </c>
      <c r="R238" s="23">
        <f>IF(COUNT(I238)=0,"",VLOOKUP(I238,Pts!$A$2:$B$112,2,FALSE))</f>
      </c>
      <c r="S238" s="24">
        <f>IF(COUNT(J238)=0,"",VLOOKUP(J238,Pts!$A$2:$B$112,2,FALSE))</f>
      </c>
      <c r="T238" s="23">
        <f>IF(COUNT(K238)=0,"",VLOOKUP(K238,Pts!$A$2:$B$112,2,FALSE))</f>
      </c>
      <c r="U238" s="24">
        <f>IF(COUNT(L238)=0,"",VLOOKUP(L238,Pts!$A$2:$B$112,2,FALSE))</f>
      </c>
      <c r="V238" s="23">
        <f>IF(COUNT(M238)=0,"",VLOOKUP(M238,Pts!$A$2:$B$112,2,FALSE))</f>
      </c>
      <c r="W238" s="24">
        <f>IF(COUNT(N238)=0,"",VLOOKUP(N238,Pts!$A$2:$B$112,2,FALSE))</f>
      </c>
      <c r="X238" s="25">
        <f t="shared" si="4"/>
        <v>0</v>
      </c>
      <c r="Y238" s="25">
        <f>IF(COUNT(O238:W238)=Pts!$D$1,SUM(O238:W238)-SMALL(O238:W238,1),SUM(O238:W238))</f>
        <v>0</v>
      </c>
    </row>
    <row r="239" spans="1:25" s="80" customFormat="1" ht="12.75" customHeight="1">
      <c r="A239" s="225" t="s">
        <v>141</v>
      </c>
      <c r="B239" s="221"/>
      <c r="C239" s="222" t="s">
        <v>221</v>
      </c>
      <c r="D239" s="223" t="s">
        <v>32</v>
      </c>
      <c r="E239" s="240" t="s">
        <v>59</v>
      </c>
      <c r="F239" s="19"/>
      <c r="G239" s="20"/>
      <c r="H239" s="21"/>
      <c r="I239" s="20"/>
      <c r="J239" s="21"/>
      <c r="K239" s="20"/>
      <c r="L239" s="21"/>
      <c r="M239" s="20"/>
      <c r="N239" s="101"/>
      <c r="O239" s="22">
        <f>IF(COUNT(F239)=0,"",VLOOKUP(F239,Pts!$A$2:$B$112,2,FALSE))</f>
      </c>
      <c r="P239" s="23">
        <f>IF(COUNT(G239)=0,"",VLOOKUP(G239,Pts!$A$2:$B$112,2,FALSE))</f>
      </c>
      <c r="Q239" s="24">
        <f>IF(COUNT(H239)=0,"",VLOOKUP(H239,Pts!$A$2:$B$112,2,FALSE))</f>
      </c>
      <c r="R239" s="23">
        <f>IF(COUNT(I239)=0,"",VLOOKUP(I239,Pts!$A$2:$B$112,2,FALSE))</f>
      </c>
      <c r="S239" s="24">
        <f>IF(COUNT(J239)=0,"",VLOOKUP(J239,Pts!$A$2:$B$112,2,FALSE))</f>
      </c>
      <c r="T239" s="23">
        <f>IF(COUNT(K239)=0,"",VLOOKUP(K239,Pts!$A$2:$B$112,2,FALSE))</f>
      </c>
      <c r="U239" s="24">
        <f>IF(COUNT(L239)=0,"",VLOOKUP(L239,Pts!$A$2:$B$112,2,FALSE))</f>
      </c>
      <c r="V239" s="23">
        <f>IF(COUNT(M239)=0,"",VLOOKUP(M239,Pts!$A$2:$B$112,2,FALSE))</f>
      </c>
      <c r="W239" s="24">
        <f>IF(COUNT(N239)=0,"",VLOOKUP(N239,Pts!$A$2:$B$112,2,FALSE))</f>
      </c>
      <c r="X239" s="25">
        <f t="shared" si="4"/>
        <v>0</v>
      </c>
      <c r="Y239" s="25">
        <f>IF(COUNT(O239:W239)=Pts!$D$1,SUM(O239:W239)-SMALL(O239:W239,1),SUM(O239:W239))</f>
        <v>0</v>
      </c>
    </row>
    <row r="240" spans="1:25" s="80" customFormat="1" ht="12.75" customHeight="1">
      <c r="A240" s="220" t="s">
        <v>337</v>
      </c>
      <c r="B240" s="237"/>
      <c r="C240" s="238" t="s">
        <v>258</v>
      </c>
      <c r="D240" s="239" t="s">
        <v>175</v>
      </c>
      <c r="E240" s="240" t="s">
        <v>259</v>
      </c>
      <c r="F240" s="19"/>
      <c r="G240" s="20"/>
      <c r="H240" s="21"/>
      <c r="I240" s="20"/>
      <c r="J240" s="21"/>
      <c r="K240" s="20"/>
      <c r="L240" s="21"/>
      <c r="M240" s="20"/>
      <c r="N240" s="101"/>
      <c r="O240" s="22">
        <f>IF(COUNT(F240)=0,"",VLOOKUP(F240,Pts!$A$2:$B$112,2,FALSE))</f>
      </c>
      <c r="P240" s="23">
        <f>IF(COUNT(G240)=0,"",VLOOKUP(G240,Pts!$A$2:$B$112,2,FALSE))</f>
      </c>
      <c r="Q240" s="24">
        <f>IF(COUNT(H240)=0,"",VLOOKUP(H240,Pts!$A$2:$B$112,2,FALSE))</f>
      </c>
      <c r="R240" s="23">
        <f>IF(COUNT(I240)=0,"",VLOOKUP(I240,Pts!$A$2:$B$112,2,FALSE))</f>
      </c>
      <c r="S240" s="24">
        <f>IF(COUNT(J240)=0,"",VLOOKUP(J240,Pts!$A$2:$B$112,2,FALSE))</f>
      </c>
      <c r="T240" s="23">
        <f>IF(COUNT(K240)=0,"",VLOOKUP(K240,Pts!$A$2:$B$112,2,FALSE))</f>
      </c>
      <c r="U240" s="24">
        <f>IF(COUNT(L240)=0,"",VLOOKUP(L240,Pts!$A$2:$B$112,2,FALSE))</f>
      </c>
      <c r="V240" s="23">
        <f>IF(COUNT(M240)=0,"",VLOOKUP(M240,Pts!$A$2:$B$112,2,FALSE))</f>
      </c>
      <c r="W240" s="24">
        <f>IF(COUNT(N240)=0,"",VLOOKUP(N240,Pts!$A$2:$B$112,2,FALSE))</f>
      </c>
      <c r="X240" s="25">
        <f t="shared" si="4"/>
        <v>0</v>
      </c>
      <c r="Y240" s="25">
        <f>IF(COUNT(O240:W240)=Pts!$D$1,SUM(O240:W240)-SMALL(O240:W240,1),SUM(O240:W240))</f>
        <v>0</v>
      </c>
    </row>
    <row r="241" spans="1:25" s="80" customFormat="1" ht="12.75" customHeight="1">
      <c r="A241" s="225" t="s">
        <v>337</v>
      </c>
      <c r="B241" s="237"/>
      <c r="C241" s="238" t="s">
        <v>254</v>
      </c>
      <c r="D241" s="239" t="s">
        <v>255</v>
      </c>
      <c r="E241" s="240" t="s">
        <v>99</v>
      </c>
      <c r="F241" s="19"/>
      <c r="G241" s="20"/>
      <c r="H241" s="21"/>
      <c r="I241" s="20"/>
      <c r="J241" s="21"/>
      <c r="K241" s="20"/>
      <c r="L241" s="21"/>
      <c r="M241" s="20"/>
      <c r="N241" s="101"/>
      <c r="O241" s="22">
        <f>IF(COUNT(F241)=0,"",VLOOKUP(F241,Pts!$A$2:$B$112,2,FALSE))</f>
      </c>
      <c r="P241" s="23">
        <f>IF(COUNT(G241)=0,"",VLOOKUP(G241,Pts!$A$2:$B$112,2,FALSE))</f>
      </c>
      <c r="Q241" s="24">
        <f>IF(COUNT(H241)=0,"",VLOOKUP(H241,Pts!$A$2:$B$112,2,FALSE))</f>
      </c>
      <c r="R241" s="23">
        <f>IF(COUNT(I241)=0,"",VLOOKUP(I241,Pts!$A$2:$B$112,2,FALSE))</f>
      </c>
      <c r="S241" s="24">
        <f>IF(COUNT(J241)=0,"",VLOOKUP(J241,Pts!$A$2:$B$112,2,FALSE))</f>
      </c>
      <c r="T241" s="23">
        <f>IF(COUNT(K241)=0,"",VLOOKUP(K241,Pts!$A$2:$B$112,2,FALSE))</f>
      </c>
      <c r="U241" s="24">
        <f>IF(COUNT(L241)=0,"",VLOOKUP(L241,Pts!$A$2:$B$112,2,FALSE))</f>
      </c>
      <c r="V241" s="23">
        <f>IF(COUNT(M241)=0,"",VLOOKUP(M241,Pts!$A$2:$B$112,2,FALSE))</f>
      </c>
      <c r="W241" s="24">
        <f>IF(COUNT(N241)=0,"",VLOOKUP(N241,Pts!$A$2:$B$112,2,FALSE))</f>
      </c>
      <c r="X241" s="25">
        <f t="shared" si="4"/>
        <v>0</v>
      </c>
      <c r="Y241" s="25">
        <f>IF(COUNT(O241:W241)=Pts!$D$1,SUM(O241:W241)-SMALL(O241:W241,1),SUM(O241:W241))</f>
        <v>0</v>
      </c>
    </row>
    <row r="242" spans="1:25" s="80" customFormat="1" ht="12.75" customHeight="1">
      <c r="A242" s="220" t="s">
        <v>340</v>
      </c>
      <c r="B242" s="221" t="s">
        <v>50</v>
      </c>
      <c r="C242" s="228" t="s">
        <v>401</v>
      </c>
      <c r="D242" s="229" t="s">
        <v>52</v>
      </c>
      <c r="E242" s="224" t="s">
        <v>41</v>
      </c>
      <c r="F242" s="19"/>
      <c r="G242" s="20"/>
      <c r="H242" s="21"/>
      <c r="I242" s="20"/>
      <c r="J242" s="21"/>
      <c r="K242" s="20"/>
      <c r="L242" s="21"/>
      <c r="M242" s="20"/>
      <c r="N242" s="101"/>
      <c r="O242" s="22">
        <f>IF(COUNT(F242)=0,"",VLOOKUP(F242,Pts!$A$2:$B$112,2,FALSE))</f>
      </c>
      <c r="P242" s="23">
        <f>IF(COUNT(G242)=0,"",VLOOKUP(G242,Pts!$A$2:$B$112,2,FALSE))</f>
      </c>
      <c r="Q242" s="24">
        <f>IF(COUNT(H242)=0,"",VLOOKUP(H242,Pts!$A$2:$B$112,2,FALSE))</f>
      </c>
      <c r="R242" s="23">
        <f>IF(COUNT(I242)=0,"",VLOOKUP(I242,Pts!$A$2:$B$112,2,FALSE))</f>
      </c>
      <c r="S242" s="24">
        <f>IF(COUNT(J242)=0,"",VLOOKUP(J242,Pts!$A$2:$B$112,2,FALSE))</f>
      </c>
      <c r="T242" s="23">
        <f>IF(COUNT(K242)=0,"",VLOOKUP(K242,Pts!$A$2:$B$112,2,FALSE))</f>
      </c>
      <c r="U242" s="24">
        <f>IF(COUNT(L242)=0,"",VLOOKUP(L242,Pts!$A$2:$B$112,2,FALSE))</f>
      </c>
      <c r="V242" s="23">
        <f>IF(COUNT(M242)=0,"",VLOOKUP(M242,Pts!$A$2:$B$112,2,FALSE))</f>
      </c>
      <c r="W242" s="24">
        <f>IF(COUNT(N242)=0,"",VLOOKUP(N242,Pts!$A$2:$B$112,2,FALSE))</f>
      </c>
      <c r="X242" s="25">
        <f t="shared" si="4"/>
        <v>0</v>
      </c>
      <c r="Y242" s="25">
        <f>IF(COUNT(O242:W242)=Pts!$D$1,SUM(O242:W242)-SMALL(O242:W242,1),SUM(O242:W242))</f>
        <v>0</v>
      </c>
    </row>
    <row r="243" spans="1:25" s="80" customFormat="1" ht="12.75" customHeight="1">
      <c r="A243" s="220" t="s">
        <v>337</v>
      </c>
      <c r="B243" s="237" t="s">
        <v>174</v>
      </c>
      <c r="C243" s="238" t="s">
        <v>308</v>
      </c>
      <c r="D243" s="239" t="s">
        <v>309</v>
      </c>
      <c r="E243" s="240" t="s">
        <v>26</v>
      </c>
      <c r="F243" s="19"/>
      <c r="G243" s="20"/>
      <c r="H243" s="21"/>
      <c r="I243" s="20"/>
      <c r="J243" s="21"/>
      <c r="K243" s="20"/>
      <c r="L243" s="21"/>
      <c r="M243" s="20"/>
      <c r="N243" s="101"/>
      <c r="O243" s="22">
        <f>IF(COUNT(F243)=0,"",VLOOKUP(F243,Pts!$A$2:$B$112,2,FALSE))</f>
      </c>
      <c r="P243" s="23">
        <f>IF(COUNT(G243)=0,"",VLOOKUP(G243,Pts!$A$2:$B$112,2,FALSE))</f>
      </c>
      <c r="Q243" s="24">
        <f>IF(COUNT(H243)=0,"",VLOOKUP(H243,Pts!$A$2:$B$112,2,FALSE))</f>
      </c>
      <c r="R243" s="23">
        <f>IF(COUNT(I243)=0,"",VLOOKUP(I243,Pts!$A$2:$B$112,2,FALSE))</f>
      </c>
      <c r="S243" s="24">
        <f>IF(COUNT(J243)=0,"",VLOOKUP(J243,Pts!$A$2:$B$112,2,FALSE))</f>
      </c>
      <c r="T243" s="23">
        <f>IF(COUNT(K243)=0,"",VLOOKUP(K243,Pts!$A$2:$B$112,2,FALSE))</f>
      </c>
      <c r="U243" s="24">
        <f>IF(COUNT(L243)=0,"",VLOOKUP(L243,Pts!$A$2:$B$112,2,FALSE))</f>
      </c>
      <c r="V243" s="23">
        <f>IF(COUNT(M243)=0,"",VLOOKUP(M243,Pts!$A$2:$B$112,2,FALSE))</f>
      </c>
      <c r="W243" s="24">
        <f>IF(COUNT(N243)=0,"",VLOOKUP(N243,Pts!$A$2:$B$112,2,FALSE))</f>
      </c>
      <c r="X243" s="25">
        <f t="shared" si="4"/>
        <v>0</v>
      </c>
      <c r="Y243" s="25">
        <f>IF(COUNT(O243:W243)=Pts!$D$1,SUM(O243:W243)-SMALL(O243:W243,1),SUM(O243:W243))</f>
        <v>0</v>
      </c>
    </row>
    <row r="244" spans="1:25" s="80" customFormat="1" ht="12.75" customHeight="1">
      <c r="A244" s="220" t="s">
        <v>337</v>
      </c>
      <c r="B244" s="221"/>
      <c r="C244" s="222" t="s">
        <v>123</v>
      </c>
      <c r="D244" s="223" t="s">
        <v>124</v>
      </c>
      <c r="E244" s="224" t="s">
        <v>8</v>
      </c>
      <c r="F244" s="19"/>
      <c r="G244" s="20"/>
      <c r="H244" s="21"/>
      <c r="I244" s="20"/>
      <c r="J244" s="21"/>
      <c r="K244" s="20"/>
      <c r="L244" s="21"/>
      <c r="M244" s="20"/>
      <c r="N244" s="101"/>
      <c r="O244" s="22">
        <f>IF(COUNT(F244)=0,"",VLOOKUP(F244,Pts!$A$2:$B$112,2,FALSE))</f>
      </c>
      <c r="P244" s="23">
        <f>IF(COUNT(G244)=0,"",VLOOKUP(G244,Pts!$A$2:$B$112,2,FALSE))</f>
      </c>
      <c r="Q244" s="24">
        <f>IF(COUNT(H244)=0,"",VLOOKUP(H244,Pts!$A$2:$B$112,2,FALSE))</f>
      </c>
      <c r="R244" s="23">
        <f>IF(COUNT(I244)=0,"",VLOOKUP(I244,Pts!$A$2:$B$112,2,FALSE))</f>
      </c>
      <c r="S244" s="24">
        <f>IF(COUNT(J244)=0,"",VLOOKUP(J244,Pts!$A$2:$B$112,2,FALSE))</f>
      </c>
      <c r="T244" s="23">
        <f>IF(COUNT(K244)=0,"",VLOOKUP(K244,Pts!$A$2:$B$112,2,FALSE))</f>
      </c>
      <c r="U244" s="24">
        <f>IF(COUNT(L244)=0,"",VLOOKUP(L244,Pts!$A$2:$B$112,2,FALSE))</f>
      </c>
      <c r="V244" s="23">
        <f>IF(COUNT(M244)=0,"",VLOOKUP(M244,Pts!$A$2:$B$112,2,FALSE))</f>
      </c>
      <c r="W244" s="24">
        <f>IF(COUNT(N244)=0,"",VLOOKUP(N244,Pts!$A$2:$B$112,2,FALSE))</f>
      </c>
      <c r="X244" s="25">
        <f t="shared" si="4"/>
        <v>0</v>
      </c>
      <c r="Y244" s="25">
        <f>IF(COUNT(O244:W244)=Pts!$D$1,SUM(O244:W244)-SMALL(O244:W244,1),SUM(O244:W244))</f>
        <v>0</v>
      </c>
    </row>
    <row r="245" spans="1:25" s="80" customFormat="1" ht="12.75" customHeight="1">
      <c r="A245" s="220" t="s">
        <v>341</v>
      </c>
      <c r="B245" s="237"/>
      <c r="C245" s="238" t="s">
        <v>448</v>
      </c>
      <c r="D245" s="239" t="s">
        <v>52</v>
      </c>
      <c r="E245" s="240" t="s">
        <v>53</v>
      </c>
      <c r="F245" s="19"/>
      <c r="G245" s="20"/>
      <c r="H245" s="21"/>
      <c r="I245" s="20"/>
      <c r="J245" s="21"/>
      <c r="K245" s="20"/>
      <c r="L245" s="21"/>
      <c r="M245" s="20"/>
      <c r="N245" s="101"/>
      <c r="O245" s="22">
        <f>IF(COUNT(F245)=0,"",VLOOKUP(F245,Pts!$A$2:$B$112,2,FALSE))</f>
      </c>
      <c r="P245" s="23">
        <f>IF(COUNT(G245)=0,"",VLOOKUP(G245,Pts!$A$2:$B$112,2,FALSE))</f>
      </c>
      <c r="Q245" s="24">
        <f>IF(COUNT(H245)=0,"",VLOOKUP(H245,Pts!$A$2:$B$112,2,FALSE))</f>
      </c>
      <c r="R245" s="23">
        <f>IF(COUNT(I245)=0,"",VLOOKUP(I245,Pts!$A$2:$B$112,2,FALSE))</f>
      </c>
      <c r="S245" s="24">
        <f>IF(COUNT(J245)=0,"",VLOOKUP(J245,Pts!$A$2:$B$112,2,FALSE))</f>
      </c>
      <c r="T245" s="23">
        <f>IF(COUNT(K245)=0,"",VLOOKUP(K245,Pts!$A$2:$B$112,2,FALSE))</f>
      </c>
      <c r="U245" s="24">
        <f>IF(COUNT(L245)=0,"",VLOOKUP(L245,Pts!$A$2:$B$112,2,FALSE))</f>
      </c>
      <c r="V245" s="23">
        <f>IF(COUNT(M245)=0,"",VLOOKUP(M245,Pts!$A$2:$B$112,2,FALSE))</f>
      </c>
      <c r="W245" s="24">
        <f>IF(COUNT(N245)=0,"",VLOOKUP(N245,Pts!$A$2:$B$112,2,FALSE))</f>
      </c>
      <c r="X245" s="25">
        <f t="shared" si="4"/>
        <v>0</v>
      </c>
      <c r="Y245" s="25">
        <f>IF(COUNT(O245:W245)=Pts!$D$1,SUM(O245:W245)-SMALL(O245:W245,1),SUM(O245:W245))</f>
        <v>0</v>
      </c>
    </row>
    <row r="246" spans="1:25" s="80" customFormat="1" ht="12.75" customHeight="1">
      <c r="A246" s="225" t="s">
        <v>340</v>
      </c>
      <c r="B246" s="237" t="s">
        <v>16</v>
      </c>
      <c r="C246" s="238" t="s">
        <v>263</v>
      </c>
      <c r="D246" s="239" t="s">
        <v>359</v>
      </c>
      <c r="E246" s="240" t="s">
        <v>36</v>
      </c>
      <c r="F246" s="19"/>
      <c r="G246" s="20"/>
      <c r="H246" s="21"/>
      <c r="I246" s="20"/>
      <c r="J246" s="21"/>
      <c r="K246" s="20"/>
      <c r="L246" s="21"/>
      <c r="M246" s="20"/>
      <c r="N246" s="101"/>
      <c r="O246" s="22">
        <f>IF(COUNT(F246)=0,"",VLOOKUP(F246,Pts!$A$2:$B$112,2,FALSE))</f>
      </c>
      <c r="P246" s="23">
        <f>IF(COUNT(G246)=0,"",VLOOKUP(G246,Pts!$A$2:$B$112,2,FALSE))</f>
      </c>
      <c r="Q246" s="24">
        <f>IF(COUNT(H246)=0,"",VLOOKUP(H246,Pts!$A$2:$B$112,2,FALSE))</f>
      </c>
      <c r="R246" s="23">
        <f>IF(COUNT(I246)=0,"",VLOOKUP(I246,Pts!$A$2:$B$112,2,FALSE))</f>
      </c>
      <c r="S246" s="24">
        <f>IF(COUNT(J246)=0,"",VLOOKUP(J246,Pts!$A$2:$B$112,2,FALSE))</f>
      </c>
      <c r="T246" s="23">
        <f>IF(COUNT(K246)=0,"",VLOOKUP(K246,Pts!$A$2:$B$112,2,FALSE))</f>
      </c>
      <c r="U246" s="24">
        <f>IF(COUNT(L246)=0,"",VLOOKUP(L246,Pts!$A$2:$B$112,2,FALSE))</f>
      </c>
      <c r="V246" s="23">
        <f>IF(COUNT(M246)=0,"",VLOOKUP(M246,Pts!$A$2:$B$112,2,FALSE))</f>
      </c>
      <c r="W246" s="24">
        <f>IF(COUNT(N246)=0,"",VLOOKUP(N246,Pts!$A$2:$B$112,2,FALSE))</f>
      </c>
      <c r="X246" s="25">
        <f t="shared" si="4"/>
        <v>0</v>
      </c>
      <c r="Y246" s="25">
        <f>IF(COUNT(O246:W246)=Pts!$D$1,SUM(O246:W246)-SMALL(O246:W246,1),SUM(O246:W246))</f>
        <v>0</v>
      </c>
    </row>
    <row r="247" spans="1:25" s="80" customFormat="1" ht="12.75" customHeight="1">
      <c r="A247" s="220" t="s">
        <v>340</v>
      </c>
      <c r="B247" s="237" t="s">
        <v>50</v>
      </c>
      <c r="C247" s="238" t="s">
        <v>263</v>
      </c>
      <c r="D247" s="239" t="s">
        <v>40</v>
      </c>
      <c r="E247" s="272" t="s">
        <v>28</v>
      </c>
      <c r="F247" s="19"/>
      <c r="G247" s="20"/>
      <c r="H247" s="21"/>
      <c r="I247" s="20"/>
      <c r="J247" s="21"/>
      <c r="K247" s="20"/>
      <c r="L247" s="21"/>
      <c r="M247" s="20"/>
      <c r="N247" s="101"/>
      <c r="O247" s="22">
        <f>IF(COUNT(F247)=0,"",VLOOKUP(F247,Pts!$A$2:$B$112,2,FALSE))</f>
      </c>
      <c r="P247" s="23">
        <f>IF(COUNT(G247)=0,"",VLOOKUP(G247,Pts!$A$2:$B$112,2,FALSE))</f>
      </c>
      <c r="Q247" s="24">
        <f>IF(COUNT(H247)=0,"",VLOOKUP(H247,Pts!$A$2:$B$112,2,FALSE))</f>
      </c>
      <c r="R247" s="23">
        <f>IF(COUNT(I247)=0,"",VLOOKUP(I247,Pts!$A$2:$B$112,2,FALSE))</f>
      </c>
      <c r="S247" s="24">
        <f>IF(COUNT(J247)=0,"",VLOOKUP(J247,Pts!$A$2:$B$112,2,FALSE))</f>
      </c>
      <c r="T247" s="23">
        <f>IF(COUNT(K247)=0,"",VLOOKUP(K247,Pts!$A$2:$B$112,2,FALSE))</f>
      </c>
      <c r="U247" s="24">
        <f>IF(COUNT(L247)=0,"",VLOOKUP(L247,Pts!$A$2:$B$112,2,FALSE))</f>
      </c>
      <c r="V247" s="23">
        <f>IF(COUNT(M247)=0,"",VLOOKUP(M247,Pts!$A$2:$B$112,2,FALSE))</f>
      </c>
      <c r="W247" s="24">
        <f>IF(COUNT(N247)=0,"",VLOOKUP(N247,Pts!$A$2:$B$112,2,FALSE))</f>
      </c>
      <c r="X247" s="25">
        <f t="shared" si="4"/>
        <v>0</v>
      </c>
      <c r="Y247" s="25">
        <f>IF(COUNT(O247:W247)=Pts!$D$1,SUM(O247:W247)-SMALL(O247:W247,1),SUM(O247:W247))</f>
        <v>0</v>
      </c>
    </row>
    <row r="248" spans="1:25" s="80" customFormat="1" ht="12.75" customHeight="1">
      <c r="A248" s="220" t="s">
        <v>139</v>
      </c>
      <c r="B248" s="237" t="s">
        <v>136</v>
      </c>
      <c r="C248" s="238" t="s">
        <v>122</v>
      </c>
      <c r="D248" s="239" t="s">
        <v>21</v>
      </c>
      <c r="E248" s="224" t="s">
        <v>28</v>
      </c>
      <c r="F248" s="19"/>
      <c r="G248" s="20"/>
      <c r="H248" s="21"/>
      <c r="I248" s="20"/>
      <c r="J248" s="21"/>
      <c r="K248" s="20"/>
      <c r="L248" s="21"/>
      <c r="M248" s="20"/>
      <c r="N248" s="101"/>
      <c r="O248" s="22">
        <f>IF(COUNT(F248)=0,"",VLOOKUP(F248,Pts!$A$2:$B$112,2,FALSE))</f>
      </c>
      <c r="P248" s="23">
        <f>IF(COUNT(G248)=0,"",VLOOKUP(G248,Pts!$A$2:$B$112,2,FALSE))</f>
      </c>
      <c r="Q248" s="24">
        <f>IF(COUNT(H248)=0,"",VLOOKUP(H248,Pts!$A$2:$B$112,2,FALSE))</f>
      </c>
      <c r="R248" s="23">
        <f>IF(COUNT(I248)=0,"",VLOOKUP(I248,Pts!$A$2:$B$112,2,FALSE))</f>
      </c>
      <c r="S248" s="24">
        <f>IF(COUNT(J248)=0,"",VLOOKUP(J248,Pts!$A$2:$B$112,2,FALSE))</f>
      </c>
      <c r="T248" s="23">
        <f>IF(COUNT(K248)=0,"",VLOOKUP(K248,Pts!$A$2:$B$112,2,FALSE))</f>
      </c>
      <c r="U248" s="24">
        <f>IF(COUNT(L248)=0,"",VLOOKUP(L248,Pts!$A$2:$B$112,2,FALSE))</f>
      </c>
      <c r="V248" s="23">
        <f>IF(COUNT(M248)=0,"",VLOOKUP(M248,Pts!$A$2:$B$112,2,FALSE))</f>
      </c>
      <c r="W248" s="24">
        <f>IF(COUNT(N248)=0,"",VLOOKUP(N248,Pts!$A$2:$B$112,2,FALSE))</f>
      </c>
      <c r="X248" s="25">
        <f t="shared" si="4"/>
        <v>0</v>
      </c>
      <c r="Y248" s="25">
        <f>IF(COUNT(O248:W248)=Pts!$D$1,SUM(O248:W248)-SMALL(O248:W248,1),SUM(O248:W248))</f>
        <v>0</v>
      </c>
    </row>
    <row r="249" spans="1:25" s="80" customFormat="1" ht="12.75" customHeight="1">
      <c r="A249" s="220" t="s">
        <v>139</v>
      </c>
      <c r="B249" s="382" t="s">
        <v>50</v>
      </c>
      <c r="C249" s="267" t="s">
        <v>177</v>
      </c>
      <c r="D249" s="268" t="s">
        <v>40</v>
      </c>
      <c r="E249" s="240" t="s">
        <v>41</v>
      </c>
      <c r="F249" s="19"/>
      <c r="G249" s="20"/>
      <c r="H249" s="21"/>
      <c r="I249" s="20"/>
      <c r="J249" s="21"/>
      <c r="K249" s="20"/>
      <c r="L249" s="21"/>
      <c r="M249" s="20"/>
      <c r="N249" s="101"/>
      <c r="O249" s="22">
        <f>IF(COUNT(F249)=0,"",VLOOKUP(F249,Pts!$A$2:$B$112,2,FALSE))</f>
      </c>
      <c r="P249" s="23">
        <f>IF(COUNT(G249)=0,"",VLOOKUP(G249,Pts!$A$2:$B$112,2,FALSE))</f>
      </c>
      <c r="Q249" s="24">
        <f>IF(COUNT(H249)=0,"",VLOOKUP(H249,Pts!$A$2:$B$112,2,FALSE))</f>
      </c>
      <c r="R249" s="23">
        <f>IF(COUNT(I249)=0,"",VLOOKUP(I249,Pts!$A$2:$B$112,2,FALSE))</f>
      </c>
      <c r="S249" s="24">
        <f>IF(COUNT(J249)=0,"",VLOOKUP(J249,Pts!$A$2:$B$112,2,FALSE))</f>
      </c>
      <c r="T249" s="23">
        <f>IF(COUNT(K249)=0,"",VLOOKUP(K249,Pts!$A$2:$B$112,2,FALSE))</f>
      </c>
      <c r="U249" s="24">
        <f>IF(COUNT(L249)=0,"",VLOOKUP(L249,Pts!$A$2:$B$112,2,FALSE))</f>
      </c>
      <c r="V249" s="23">
        <f>IF(COUNT(M249)=0,"",VLOOKUP(M249,Pts!$A$2:$B$112,2,FALSE))</f>
      </c>
      <c r="W249" s="24">
        <f>IF(COUNT(N249)=0,"",VLOOKUP(N249,Pts!$A$2:$B$112,2,FALSE))</f>
      </c>
      <c r="X249" s="25">
        <f t="shared" si="4"/>
        <v>0</v>
      </c>
      <c r="Y249" s="25">
        <f>IF(COUNT(O249:W249)=Pts!$D$1,SUM(O249:W249)-SMALL(O249:W249,1),SUM(O249:W249))</f>
        <v>0</v>
      </c>
    </row>
    <row r="250" spans="1:25" s="80" customFormat="1" ht="12.75" customHeight="1">
      <c r="A250" s="220" t="s">
        <v>140</v>
      </c>
      <c r="B250" s="237" t="s">
        <v>136</v>
      </c>
      <c r="C250" s="267" t="s">
        <v>177</v>
      </c>
      <c r="D250" s="268" t="s">
        <v>178</v>
      </c>
      <c r="E250" s="240" t="s">
        <v>41</v>
      </c>
      <c r="F250" s="19"/>
      <c r="G250" s="20"/>
      <c r="H250" s="21"/>
      <c r="I250" s="20"/>
      <c r="J250" s="21"/>
      <c r="K250" s="20"/>
      <c r="L250" s="21"/>
      <c r="M250" s="20"/>
      <c r="N250" s="101"/>
      <c r="O250" s="22">
        <f>IF(COUNT(F250)=0,"",VLOOKUP(F250,Pts!$A$2:$B$112,2,FALSE))</f>
      </c>
      <c r="P250" s="23">
        <f>IF(COUNT(G250)=0,"",VLOOKUP(G250,Pts!$A$2:$B$112,2,FALSE))</f>
      </c>
      <c r="Q250" s="24">
        <f>IF(COUNT(H250)=0,"",VLOOKUP(H250,Pts!$A$2:$B$112,2,FALSE))</f>
      </c>
      <c r="R250" s="23">
        <f>IF(COUNT(I250)=0,"",VLOOKUP(I250,Pts!$A$2:$B$112,2,FALSE))</f>
      </c>
      <c r="S250" s="24">
        <f>IF(COUNT(J250)=0,"",VLOOKUP(J250,Pts!$A$2:$B$112,2,FALSE))</f>
      </c>
      <c r="T250" s="23">
        <f>IF(COUNT(K250)=0,"",VLOOKUP(K250,Pts!$A$2:$B$112,2,FALSE))</f>
      </c>
      <c r="U250" s="24">
        <f>IF(COUNT(L250)=0,"",VLOOKUP(L250,Pts!$A$2:$B$112,2,FALSE))</f>
      </c>
      <c r="V250" s="23">
        <f>IF(COUNT(M250)=0,"",VLOOKUP(M250,Pts!$A$2:$B$112,2,FALSE))</f>
      </c>
      <c r="W250" s="24">
        <f>IF(COUNT(N250)=0,"",VLOOKUP(N250,Pts!$A$2:$B$112,2,FALSE))</f>
      </c>
      <c r="X250" s="25">
        <f t="shared" si="4"/>
        <v>0</v>
      </c>
      <c r="Y250" s="25">
        <f>IF(COUNT(O250:W250)=Pts!$D$1,SUM(O250:W250)-SMALL(O250:W250,1),SUM(O250:W250))</f>
        <v>0</v>
      </c>
    </row>
    <row r="251" spans="1:25" s="80" customFormat="1" ht="12.75" customHeight="1">
      <c r="A251" s="225" t="s">
        <v>340</v>
      </c>
      <c r="B251" s="260"/>
      <c r="C251" s="261" t="s">
        <v>266</v>
      </c>
      <c r="D251" s="262" t="s">
        <v>63</v>
      </c>
      <c r="E251" s="240" t="s">
        <v>148</v>
      </c>
      <c r="F251" s="19"/>
      <c r="G251" s="20"/>
      <c r="H251" s="21"/>
      <c r="I251" s="20"/>
      <c r="J251" s="21"/>
      <c r="K251" s="20"/>
      <c r="L251" s="21"/>
      <c r="M251" s="20"/>
      <c r="N251" s="101"/>
      <c r="O251" s="22">
        <f>IF(COUNT(F251)=0,"",VLOOKUP(F251,Pts!$A$2:$B$112,2,FALSE))</f>
      </c>
      <c r="P251" s="23">
        <f>IF(COUNT(G251)=0,"",VLOOKUP(G251,Pts!$A$2:$B$112,2,FALSE))</f>
      </c>
      <c r="Q251" s="24">
        <f>IF(COUNT(H251)=0,"",VLOOKUP(H251,Pts!$A$2:$B$112,2,FALSE))</f>
      </c>
      <c r="R251" s="23">
        <f>IF(COUNT(I251)=0,"",VLOOKUP(I251,Pts!$A$2:$B$112,2,FALSE))</f>
      </c>
      <c r="S251" s="24">
        <f>IF(COUNT(J251)=0,"",VLOOKUP(J251,Pts!$A$2:$B$112,2,FALSE))</f>
      </c>
      <c r="T251" s="23">
        <f>IF(COUNT(K251)=0,"",VLOOKUP(K251,Pts!$A$2:$B$112,2,FALSE))</f>
      </c>
      <c r="U251" s="24">
        <f>IF(COUNT(L251)=0,"",VLOOKUP(L251,Pts!$A$2:$B$112,2,FALSE))</f>
      </c>
      <c r="V251" s="23">
        <f>IF(COUNT(M251)=0,"",VLOOKUP(M251,Pts!$A$2:$B$112,2,FALSE))</f>
      </c>
      <c r="W251" s="24">
        <f>IF(COUNT(N251)=0,"",VLOOKUP(N251,Pts!$A$2:$B$112,2,FALSE))</f>
      </c>
      <c r="X251" s="25">
        <f t="shared" si="4"/>
        <v>0</v>
      </c>
      <c r="Y251" s="25">
        <f>IF(COUNT(O251:W251)=Pts!$D$1,SUM(O251:W251)-SMALL(O251:W251,1),SUM(O251:W251))</f>
        <v>0</v>
      </c>
    </row>
    <row r="252" spans="1:25" s="80" customFormat="1" ht="12.75" customHeight="1">
      <c r="A252" s="255" t="s">
        <v>340</v>
      </c>
      <c r="B252" s="221" t="s">
        <v>16</v>
      </c>
      <c r="C252" s="222" t="s">
        <v>344</v>
      </c>
      <c r="D252" s="223" t="s">
        <v>30</v>
      </c>
      <c r="E252" s="224" t="s">
        <v>36</v>
      </c>
      <c r="F252" s="19"/>
      <c r="G252" s="20"/>
      <c r="H252" s="21"/>
      <c r="I252" s="20"/>
      <c r="J252" s="21"/>
      <c r="K252" s="20"/>
      <c r="L252" s="21"/>
      <c r="M252" s="20"/>
      <c r="N252" s="101"/>
      <c r="O252" s="22">
        <f>IF(COUNT(F252)=0,"",VLOOKUP(F252,Pts!$A$2:$B$112,2,FALSE))</f>
      </c>
      <c r="P252" s="23">
        <f>IF(COUNT(G252)=0,"",VLOOKUP(G252,Pts!$A$2:$B$112,2,FALSE))</f>
      </c>
      <c r="Q252" s="24">
        <f>IF(COUNT(H252)=0,"",VLOOKUP(H252,Pts!$A$2:$B$112,2,FALSE))</f>
      </c>
      <c r="R252" s="23">
        <f>IF(COUNT(I252)=0,"",VLOOKUP(I252,Pts!$A$2:$B$112,2,FALSE))</f>
      </c>
      <c r="S252" s="24">
        <f>IF(COUNT(J252)=0,"",VLOOKUP(J252,Pts!$A$2:$B$112,2,FALSE))</f>
      </c>
      <c r="T252" s="23">
        <f>IF(COUNT(K252)=0,"",VLOOKUP(K252,Pts!$A$2:$B$112,2,FALSE))</f>
      </c>
      <c r="U252" s="24">
        <f>IF(COUNT(L252)=0,"",VLOOKUP(L252,Pts!$A$2:$B$112,2,FALSE))</f>
      </c>
      <c r="V252" s="23">
        <f>IF(COUNT(M252)=0,"",VLOOKUP(M252,Pts!$A$2:$B$112,2,FALSE))</f>
      </c>
      <c r="W252" s="24">
        <f>IF(COUNT(N252)=0,"",VLOOKUP(N252,Pts!$A$2:$B$112,2,FALSE))</f>
      </c>
      <c r="X252" s="25">
        <f t="shared" si="4"/>
        <v>0</v>
      </c>
      <c r="Y252" s="25">
        <f>IF(COUNT(O252:W252)=Pts!$D$1,SUM(O252:W252)-SMALL(O252:W252,1),SUM(O252:W252))</f>
        <v>0</v>
      </c>
    </row>
    <row r="253" spans="1:25" s="80" customFormat="1" ht="12.75" customHeight="1">
      <c r="A253" s="220" t="s">
        <v>139</v>
      </c>
      <c r="B253" s="237" t="s">
        <v>136</v>
      </c>
      <c r="C253" s="238" t="s">
        <v>48</v>
      </c>
      <c r="D253" s="239" t="s">
        <v>49</v>
      </c>
      <c r="E253" s="240" t="s">
        <v>33</v>
      </c>
      <c r="F253" s="19"/>
      <c r="G253" s="20"/>
      <c r="H253" s="21"/>
      <c r="I253" s="20"/>
      <c r="J253" s="21"/>
      <c r="K253" s="20"/>
      <c r="L253" s="21"/>
      <c r="M253" s="20"/>
      <c r="N253" s="101"/>
      <c r="O253" s="22">
        <f>IF(COUNT(F253)=0,"",VLOOKUP(F253,Pts!$A$2:$B$112,2,FALSE))</f>
      </c>
      <c r="P253" s="23">
        <f>IF(COUNT(G253)=0,"",VLOOKUP(G253,Pts!$A$2:$B$112,2,FALSE))</f>
      </c>
      <c r="Q253" s="24">
        <f>IF(COUNT(H253)=0,"",VLOOKUP(H253,Pts!$A$2:$B$112,2,FALSE))</f>
      </c>
      <c r="R253" s="23">
        <f>IF(COUNT(I253)=0,"",VLOOKUP(I253,Pts!$A$2:$B$112,2,FALSE))</f>
      </c>
      <c r="S253" s="24">
        <f>IF(COUNT(J253)=0,"",VLOOKUP(J253,Pts!$A$2:$B$112,2,FALSE))</f>
      </c>
      <c r="T253" s="23">
        <f>IF(COUNT(K253)=0,"",VLOOKUP(K253,Pts!$A$2:$B$112,2,FALSE))</f>
      </c>
      <c r="U253" s="24">
        <f>IF(COUNT(L253)=0,"",VLOOKUP(L253,Pts!$A$2:$B$112,2,FALSE))</f>
      </c>
      <c r="V253" s="23">
        <f>IF(COUNT(M253)=0,"",VLOOKUP(M253,Pts!$A$2:$B$112,2,FALSE))</f>
      </c>
      <c r="W253" s="24">
        <f>IF(COUNT(N253)=0,"",VLOOKUP(N253,Pts!$A$2:$B$112,2,FALSE))</f>
      </c>
      <c r="X253" s="25">
        <f t="shared" si="4"/>
        <v>0</v>
      </c>
      <c r="Y253" s="25">
        <f>IF(COUNT(O253:W253)=Pts!$D$1,SUM(O253:W253)-SMALL(O253:W253,1),SUM(O253:W253))</f>
        <v>0</v>
      </c>
    </row>
    <row r="254" spans="1:25" s="80" customFormat="1" ht="12.75" customHeight="1">
      <c r="A254" s="255"/>
      <c r="B254" s="221" t="s">
        <v>16</v>
      </c>
      <c r="C254" s="222" t="s">
        <v>156</v>
      </c>
      <c r="D254" s="223" t="s">
        <v>118</v>
      </c>
      <c r="E254" s="224" t="s">
        <v>457</v>
      </c>
      <c r="F254" s="19"/>
      <c r="G254" s="20"/>
      <c r="H254" s="21"/>
      <c r="I254" s="20"/>
      <c r="J254" s="21"/>
      <c r="K254" s="20"/>
      <c r="L254" s="21"/>
      <c r="M254" s="20"/>
      <c r="N254" s="101"/>
      <c r="O254" s="22">
        <f>IF(COUNT(F254)=0,"",VLOOKUP(F254,Pts!$A$2:$B$112,2,FALSE))</f>
      </c>
      <c r="P254" s="23">
        <f>IF(COUNT(G254)=0,"",VLOOKUP(G254,Pts!$A$2:$B$112,2,FALSE))</f>
      </c>
      <c r="Q254" s="24">
        <f>IF(COUNT(H254)=0,"",VLOOKUP(H254,Pts!$A$2:$B$112,2,FALSE))</f>
      </c>
      <c r="R254" s="23">
        <f>IF(COUNT(I254)=0,"",VLOOKUP(I254,Pts!$A$2:$B$112,2,FALSE))</f>
      </c>
      <c r="S254" s="24">
        <f>IF(COUNT(J254)=0,"",VLOOKUP(J254,Pts!$A$2:$B$112,2,FALSE))</f>
      </c>
      <c r="T254" s="23">
        <f>IF(COUNT(K254)=0,"",VLOOKUP(K254,Pts!$A$2:$B$112,2,FALSE))</f>
      </c>
      <c r="U254" s="24">
        <f>IF(COUNT(L254)=0,"",VLOOKUP(L254,Pts!$A$2:$B$112,2,FALSE))</f>
      </c>
      <c r="V254" s="23">
        <f>IF(COUNT(M254)=0,"",VLOOKUP(M254,Pts!$A$2:$B$112,2,FALSE))</f>
      </c>
      <c r="W254" s="24">
        <f>IF(COUNT(N254)=0,"",VLOOKUP(N254,Pts!$A$2:$B$112,2,FALSE))</f>
      </c>
      <c r="X254" s="25">
        <f t="shared" si="4"/>
        <v>0</v>
      </c>
      <c r="Y254" s="25">
        <f>IF(COUNT(O254:W254)=Pts!$D$1,SUM(O254:W254)-SMALL(O254:W254,1),SUM(O254:W254))</f>
        <v>0</v>
      </c>
    </row>
    <row r="255" spans="1:25" s="80" customFormat="1" ht="12.75" customHeight="1">
      <c r="A255" s="248" t="s">
        <v>340</v>
      </c>
      <c r="B255" s="234"/>
      <c r="C255" s="235" t="s">
        <v>559</v>
      </c>
      <c r="D255" s="236" t="s">
        <v>114</v>
      </c>
      <c r="E255" s="224" t="s">
        <v>121</v>
      </c>
      <c r="F255" s="19"/>
      <c r="G255" s="20"/>
      <c r="H255" s="21"/>
      <c r="I255" s="20"/>
      <c r="J255" s="21"/>
      <c r="K255" s="20"/>
      <c r="L255" s="21"/>
      <c r="M255" s="20"/>
      <c r="N255" s="101"/>
      <c r="O255" s="22">
        <f>IF(COUNT(F255)=0,"",VLOOKUP(F255,Pts!$A$2:$B$112,2,FALSE))</f>
      </c>
      <c r="P255" s="23">
        <f>IF(COUNT(G255)=0,"",VLOOKUP(G255,Pts!$A$2:$B$112,2,FALSE))</f>
      </c>
      <c r="Q255" s="24">
        <f>IF(COUNT(H255)=0,"",VLOOKUP(H255,Pts!$A$2:$B$112,2,FALSE))</f>
      </c>
      <c r="R255" s="23">
        <f>IF(COUNT(I255)=0,"",VLOOKUP(I255,Pts!$A$2:$B$112,2,FALSE))</f>
      </c>
      <c r="S255" s="24">
        <f>IF(COUNT(J255)=0,"",VLOOKUP(J255,Pts!$A$2:$B$112,2,FALSE))</f>
      </c>
      <c r="T255" s="23">
        <f>IF(COUNT(K255)=0,"",VLOOKUP(K255,Pts!$A$2:$B$112,2,FALSE))</f>
      </c>
      <c r="U255" s="24">
        <f>IF(COUNT(L255)=0,"",VLOOKUP(L255,Pts!$A$2:$B$112,2,FALSE))</f>
      </c>
      <c r="V255" s="23">
        <f>IF(COUNT(M255)=0,"",VLOOKUP(M255,Pts!$A$2:$B$112,2,FALSE))</f>
      </c>
      <c r="W255" s="24">
        <f>IF(COUNT(N255)=0,"",VLOOKUP(N255,Pts!$A$2:$B$112,2,FALSE))</f>
      </c>
      <c r="X255" s="25">
        <f t="shared" si="4"/>
        <v>0</v>
      </c>
      <c r="Y255" s="25">
        <f>IF(COUNT(O255:W255)=Pts!$D$1,SUM(O255:W255)-SMALL(O255:W255,1),SUM(O255:W255))</f>
        <v>0</v>
      </c>
    </row>
    <row r="256" spans="1:25" s="80" customFormat="1" ht="12.75" customHeight="1">
      <c r="A256" s="225" t="s">
        <v>337</v>
      </c>
      <c r="B256" s="221"/>
      <c r="C256" s="222" t="s">
        <v>267</v>
      </c>
      <c r="D256" s="223" t="s">
        <v>90</v>
      </c>
      <c r="E256" s="254" t="s">
        <v>99</v>
      </c>
      <c r="F256" s="19"/>
      <c r="G256" s="20"/>
      <c r="H256" s="21"/>
      <c r="I256" s="20"/>
      <c r="J256" s="21"/>
      <c r="K256" s="20"/>
      <c r="L256" s="21"/>
      <c r="M256" s="20"/>
      <c r="N256" s="101"/>
      <c r="O256" s="22">
        <f>IF(COUNT(F256)=0,"",VLOOKUP(F256,Pts!$A$2:$B$112,2,FALSE))</f>
      </c>
      <c r="P256" s="23">
        <f>IF(COUNT(G256)=0,"",VLOOKUP(G256,Pts!$A$2:$B$112,2,FALSE))</f>
      </c>
      <c r="Q256" s="24">
        <f>IF(COUNT(H256)=0,"",VLOOKUP(H256,Pts!$A$2:$B$112,2,FALSE))</f>
      </c>
      <c r="R256" s="23">
        <f>IF(COUNT(I256)=0,"",VLOOKUP(I256,Pts!$A$2:$B$112,2,FALSE))</f>
      </c>
      <c r="S256" s="24">
        <f>IF(COUNT(J256)=0,"",VLOOKUP(J256,Pts!$A$2:$B$112,2,FALSE))</f>
      </c>
      <c r="T256" s="23">
        <f>IF(COUNT(K256)=0,"",VLOOKUP(K256,Pts!$A$2:$B$112,2,FALSE))</f>
      </c>
      <c r="U256" s="24">
        <f>IF(COUNT(L256)=0,"",VLOOKUP(L256,Pts!$A$2:$B$112,2,FALSE))</f>
      </c>
      <c r="V256" s="23">
        <f>IF(COUNT(M256)=0,"",VLOOKUP(M256,Pts!$A$2:$B$112,2,FALSE))</f>
      </c>
      <c r="W256" s="24">
        <f>IF(COUNT(N256)=0,"",VLOOKUP(N256,Pts!$A$2:$B$112,2,FALSE))</f>
      </c>
      <c r="X256" s="25">
        <f t="shared" si="4"/>
        <v>0</v>
      </c>
      <c r="Y256" s="25">
        <f>IF(COUNT(O256:W256)=Pts!$D$1,SUM(O256:W256)-SMALL(O256:W256,1),SUM(O256:W256))</f>
        <v>0</v>
      </c>
    </row>
    <row r="257" spans="1:25" s="80" customFormat="1" ht="12.75" customHeight="1">
      <c r="A257" s="190" t="s">
        <v>337</v>
      </c>
      <c r="B257" s="54"/>
      <c r="C257" s="195" t="s">
        <v>522</v>
      </c>
      <c r="D257" s="196" t="s">
        <v>64</v>
      </c>
      <c r="E257" s="58" t="s">
        <v>99</v>
      </c>
      <c r="F257" s="19"/>
      <c r="G257" s="20"/>
      <c r="H257" s="21"/>
      <c r="I257" s="20"/>
      <c r="J257" s="21"/>
      <c r="K257" s="20"/>
      <c r="L257" s="21"/>
      <c r="M257" s="20"/>
      <c r="N257" s="101"/>
      <c r="O257" s="22">
        <f>IF(COUNT(F257)=0,"",VLOOKUP(F257,Pts!$A$2:$B$112,2,FALSE))</f>
      </c>
      <c r="P257" s="23">
        <f>IF(COUNT(G257)=0,"",VLOOKUP(G257,Pts!$A$2:$B$112,2,FALSE))</f>
      </c>
      <c r="Q257" s="24">
        <f>IF(COUNT(H257)=0,"",VLOOKUP(H257,Pts!$A$2:$B$112,2,FALSE))</f>
      </c>
      <c r="R257" s="23">
        <f>IF(COUNT(I257)=0,"",VLOOKUP(I257,Pts!$A$2:$B$112,2,FALSE))</f>
      </c>
      <c r="S257" s="24">
        <f>IF(COUNT(J257)=0,"",VLOOKUP(J257,Pts!$A$2:$B$112,2,FALSE))</f>
      </c>
      <c r="T257" s="23">
        <f>IF(COUNT(K257)=0,"",VLOOKUP(K257,Pts!$A$2:$B$112,2,FALSE))</f>
      </c>
      <c r="U257" s="24">
        <f>IF(COUNT(L257)=0,"",VLOOKUP(L257,Pts!$A$2:$B$112,2,FALSE))</f>
      </c>
      <c r="V257" s="23">
        <f>IF(COUNT(M257)=0,"",VLOOKUP(M257,Pts!$A$2:$B$112,2,FALSE))</f>
      </c>
      <c r="W257" s="24">
        <f>IF(COUNT(N257)=0,"",VLOOKUP(N257,Pts!$A$2:$B$112,2,FALSE))</f>
      </c>
      <c r="X257" s="25">
        <f t="shared" si="4"/>
        <v>0</v>
      </c>
      <c r="Y257" s="25">
        <f>IF(COUNT(O257:W257)=Pts!$D$1,SUM(O257:W257)-SMALL(O257:W257,1),SUM(O257:W257))</f>
        <v>0</v>
      </c>
    </row>
    <row r="258" spans="1:25" s="80" customFormat="1" ht="12.75" customHeight="1">
      <c r="A258" s="220" t="s">
        <v>337</v>
      </c>
      <c r="B258" s="221" t="s">
        <v>16</v>
      </c>
      <c r="C258" s="222" t="s">
        <v>243</v>
      </c>
      <c r="D258" s="223" t="s">
        <v>244</v>
      </c>
      <c r="E258" s="247" t="s">
        <v>22</v>
      </c>
      <c r="F258" s="19"/>
      <c r="G258" s="20"/>
      <c r="H258" s="21"/>
      <c r="I258" s="20"/>
      <c r="J258" s="21"/>
      <c r="K258" s="20"/>
      <c r="L258" s="21"/>
      <c r="M258" s="20"/>
      <c r="N258" s="101"/>
      <c r="O258" s="22">
        <f>IF(COUNT(F258)=0,"",VLOOKUP(F258,Pts!$A$2:$B$112,2,FALSE))</f>
      </c>
      <c r="P258" s="23">
        <f>IF(COUNT(G258)=0,"",VLOOKUP(G258,Pts!$A$2:$B$112,2,FALSE))</f>
      </c>
      <c r="Q258" s="24">
        <f>IF(COUNT(H258)=0,"",VLOOKUP(H258,Pts!$A$2:$B$112,2,FALSE))</f>
      </c>
      <c r="R258" s="23">
        <f>IF(COUNT(I258)=0,"",VLOOKUP(I258,Pts!$A$2:$B$112,2,FALSE))</f>
      </c>
      <c r="S258" s="24">
        <f>IF(COUNT(J258)=0,"",VLOOKUP(J258,Pts!$A$2:$B$112,2,FALSE))</f>
      </c>
      <c r="T258" s="23">
        <f>IF(COUNT(K258)=0,"",VLOOKUP(K258,Pts!$A$2:$B$112,2,FALSE))</f>
      </c>
      <c r="U258" s="24">
        <f>IF(COUNT(L258)=0,"",VLOOKUP(L258,Pts!$A$2:$B$112,2,FALSE))</f>
      </c>
      <c r="V258" s="23">
        <f>IF(COUNT(M258)=0,"",VLOOKUP(M258,Pts!$A$2:$B$112,2,FALSE))</f>
      </c>
      <c r="W258" s="24">
        <f>IF(COUNT(N258)=0,"",VLOOKUP(N258,Pts!$A$2:$B$112,2,FALSE))</f>
      </c>
      <c r="X258" s="25">
        <f aca="true" t="shared" si="5" ref="X258:X321">SUM(O258:W258)</f>
        <v>0</v>
      </c>
      <c r="Y258" s="25">
        <f>IF(COUNT(O258:W258)=Pts!$D$1,SUM(O258:W258)-SMALL(O258:W258,1),SUM(O258:W258))</f>
        <v>0</v>
      </c>
    </row>
    <row r="259" spans="1:25" s="80" customFormat="1" ht="12.75" customHeight="1">
      <c r="A259" s="225" t="s">
        <v>337</v>
      </c>
      <c r="B259" s="221"/>
      <c r="C259" s="222" t="s">
        <v>478</v>
      </c>
      <c r="D259" s="223" t="s">
        <v>277</v>
      </c>
      <c r="E259" s="224" t="s">
        <v>26</v>
      </c>
      <c r="F259" s="19"/>
      <c r="G259" s="20"/>
      <c r="H259" s="21"/>
      <c r="I259" s="20"/>
      <c r="J259" s="21"/>
      <c r="K259" s="20"/>
      <c r="L259" s="21"/>
      <c r="M259" s="20"/>
      <c r="N259" s="101"/>
      <c r="O259" s="22">
        <f>IF(COUNT(F259)=0,"",VLOOKUP(F259,Pts!$A$2:$B$112,2,FALSE))</f>
      </c>
      <c r="P259" s="23">
        <f>IF(COUNT(G259)=0,"",VLOOKUP(G259,Pts!$A$2:$B$112,2,FALSE))</f>
      </c>
      <c r="Q259" s="24">
        <f>IF(COUNT(H259)=0,"",VLOOKUP(H259,Pts!$A$2:$B$112,2,FALSE))</f>
      </c>
      <c r="R259" s="23">
        <f>IF(COUNT(I259)=0,"",VLOOKUP(I259,Pts!$A$2:$B$112,2,FALSE))</f>
      </c>
      <c r="S259" s="24">
        <f>IF(COUNT(J259)=0,"",VLOOKUP(J259,Pts!$A$2:$B$112,2,FALSE))</f>
      </c>
      <c r="T259" s="23">
        <f>IF(COUNT(K259)=0,"",VLOOKUP(K259,Pts!$A$2:$B$112,2,FALSE))</f>
      </c>
      <c r="U259" s="24">
        <f>IF(COUNT(L259)=0,"",VLOOKUP(L259,Pts!$A$2:$B$112,2,FALSE))</f>
      </c>
      <c r="V259" s="23">
        <f>IF(COUNT(M259)=0,"",VLOOKUP(M259,Pts!$A$2:$B$112,2,FALSE))</f>
      </c>
      <c r="W259" s="24">
        <f>IF(COUNT(N259)=0,"",VLOOKUP(N259,Pts!$A$2:$B$112,2,FALSE))</f>
      </c>
      <c r="X259" s="25">
        <f t="shared" si="5"/>
        <v>0</v>
      </c>
      <c r="Y259" s="25">
        <f>IF(COUNT(O259:W259)=Pts!$D$1,SUM(O259:W259)-SMALL(O259:W259,1),SUM(O259:W259))</f>
        <v>0</v>
      </c>
    </row>
    <row r="260" spans="1:25" s="80" customFormat="1" ht="12.75" customHeight="1">
      <c r="A260" s="220" t="s">
        <v>337</v>
      </c>
      <c r="B260" s="237"/>
      <c r="C260" s="238" t="s">
        <v>317</v>
      </c>
      <c r="D260" s="239" t="s">
        <v>318</v>
      </c>
      <c r="E260" s="240" t="s">
        <v>41</v>
      </c>
      <c r="F260" s="19"/>
      <c r="G260" s="20"/>
      <c r="H260" s="21"/>
      <c r="I260" s="20"/>
      <c r="J260" s="21"/>
      <c r="K260" s="20"/>
      <c r="L260" s="21"/>
      <c r="M260" s="20"/>
      <c r="N260" s="101"/>
      <c r="O260" s="22">
        <f>IF(COUNT(F260)=0,"",VLOOKUP(F260,Pts!$A$2:$B$112,2,FALSE))</f>
      </c>
      <c r="P260" s="23">
        <f>IF(COUNT(G260)=0,"",VLOOKUP(G260,Pts!$A$2:$B$112,2,FALSE))</f>
      </c>
      <c r="Q260" s="24">
        <f>IF(COUNT(H260)=0,"",VLOOKUP(H260,Pts!$A$2:$B$112,2,FALSE))</f>
      </c>
      <c r="R260" s="23">
        <f>IF(COUNT(I260)=0,"",VLOOKUP(I260,Pts!$A$2:$B$112,2,FALSE))</f>
      </c>
      <c r="S260" s="24">
        <f>IF(COUNT(J260)=0,"",VLOOKUP(J260,Pts!$A$2:$B$112,2,FALSE))</f>
      </c>
      <c r="T260" s="23">
        <f>IF(COUNT(K260)=0,"",VLOOKUP(K260,Pts!$A$2:$B$112,2,FALSE))</f>
      </c>
      <c r="U260" s="24">
        <f>IF(COUNT(L260)=0,"",VLOOKUP(L260,Pts!$A$2:$B$112,2,FALSE))</f>
      </c>
      <c r="V260" s="23">
        <f>IF(COUNT(M260)=0,"",VLOOKUP(M260,Pts!$A$2:$B$112,2,FALSE))</f>
      </c>
      <c r="W260" s="24">
        <f>IF(COUNT(N260)=0,"",VLOOKUP(N260,Pts!$A$2:$B$112,2,FALSE))</f>
      </c>
      <c r="X260" s="25">
        <f t="shared" si="5"/>
        <v>0</v>
      </c>
      <c r="Y260" s="25">
        <f>IF(COUNT(O260:W260)=Pts!$D$1,SUM(O260:W260)-SMALL(O260:W260,1),SUM(O260:W260))</f>
        <v>0</v>
      </c>
    </row>
    <row r="261" spans="1:25" s="80" customFormat="1" ht="12.75" customHeight="1">
      <c r="A261" s="225" t="s">
        <v>340</v>
      </c>
      <c r="B261" s="260" t="s">
        <v>50</v>
      </c>
      <c r="C261" s="261" t="s">
        <v>554</v>
      </c>
      <c r="D261" s="262" t="s">
        <v>52</v>
      </c>
      <c r="E261" s="240" t="s">
        <v>148</v>
      </c>
      <c r="F261" s="19"/>
      <c r="G261" s="20"/>
      <c r="H261" s="21"/>
      <c r="I261" s="20"/>
      <c r="J261" s="21"/>
      <c r="K261" s="20"/>
      <c r="L261" s="21"/>
      <c r="M261" s="20"/>
      <c r="N261" s="101"/>
      <c r="O261" s="22">
        <f>IF(COUNT(F261)=0,"",VLOOKUP(F261,Pts!$A$2:$B$112,2,FALSE))</f>
      </c>
      <c r="P261" s="23">
        <f>IF(COUNT(G261)=0,"",VLOOKUP(G261,Pts!$A$2:$B$112,2,FALSE))</f>
      </c>
      <c r="Q261" s="24">
        <f>IF(COUNT(H261)=0,"",VLOOKUP(H261,Pts!$A$2:$B$112,2,FALSE))</f>
      </c>
      <c r="R261" s="23">
        <f>IF(COUNT(I261)=0,"",VLOOKUP(I261,Pts!$A$2:$B$112,2,FALSE))</f>
      </c>
      <c r="S261" s="24">
        <f>IF(COUNT(J261)=0,"",VLOOKUP(J261,Pts!$A$2:$B$112,2,FALSE))</f>
      </c>
      <c r="T261" s="23">
        <f>IF(COUNT(K261)=0,"",VLOOKUP(K261,Pts!$A$2:$B$112,2,FALSE))</f>
      </c>
      <c r="U261" s="24">
        <f>IF(COUNT(L261)=0,"",VLOOKUP(L261,Pts!$A$2:$B$112,2,FALSE))</f>
      </c>
      <c r="V261" s="23">
        <f>IF(COUNT(M261)=0,"",VLOOKUP(M261,Pts!$A$2:$B$112,2,FALSE))</f>
      </c>
      <c r="W261" s="24">
        <f>IF(COUNT(N261)=0,"",VLOOKUP(N261,Pts!$A$2:$B$112,2,FALSE))</f>
      </c>
      <c r="X261" s="25">
        <f t="shared" si="5"/>
        <v>0</v>
      </c>
      <c r="Y261" s="25">
        <f>IF(COUNT(O261:W261)=Pts!$D$1,SUM(O261:W261)-SMALL(O261:W261,1),SUM(O261:W261))</f>
        <v>0</v>
      </c>
    </row>
    <row r="262" spans="1:25" s="80" customFormat="1" ht="12.75" customHeight="1">
      <c r="A262" s="220" t="s">
        <v>341</v>
      </c>
      <c r="B262" s="237"/>
      <c r="C262" s="267" t="s">
        <v>446</v>
      </c>
      <c r="D262" s="268" t="s">
        <v>47</v>
      </c>
      <c r="E262" s="240" t="s">
        <v>41</v>
      </c>
      <c r="F262" s="19"/>
      <c r="G262" s="20"/>
      <c r="H262" s="21"/>
      <c r="I262" s="20"/>
      <c r="J262" s="21"/>
      <c r="K262" s="20"/>
      <c r="L262" s="21"/>
      <c r="M262" s="20"/>
      <c r="N262" s="101"/>
      <c r="O262" s="22">
        <f>IF(COUNT(F262)=0,"",VLOOKUP(F262,Pts!$A$2:$B$112,2,FALSE))</f>
      </c>
      <c r="P262" s="23">
        <f>IF(COUNT(G262)=0,"",VLOOKUP(G262,Pts!$A$2:$B$112,2,FALSE))</f>
      </c>
      <c r="Q262" s="24">
        <f>IF(COUNT(H262)=0,"",VLOOKUP(H262,Pts!$A$2:$B$112,2,FALSE))</f>
      </c>
      <c r="R262" s="23">
        <f>IF(COUNT(I262)=0,"",VLOOKUP(I262,Pts!$A$2:$B$112,2,FALSE))</f>
      </c>
      <c r="S262" s="24">
        <f>IF(COUNT(J262)=0,"",VLOOKUP(J262,Pts!$A$2:$B$112,2,FALSE))</f>
      </c>
      <c r="T262" s="23">
        <f>IF(COUNT(K262)=0,"",VLOOKUP(K262,Pts!$A$2:$B$112,2,FALSE))</f>
      </c>
      <c r="U262" s="24">
        <f>IF(COUNT(L262)=0,"",VLOOKUP(L262,Pts!$A$2:$B$112,2,FALSE))</f>
      </c>
      <c r="V262" s="23">
        <f>IF(COUNT(M262)=0,"",VLOOKUP(M262,Pts!$A$2:$B$112,2,FALSE))</f>
      </c>
      <c r="W262" s="24">
        <f>IF(COUNT(N262)=0,"",VLOOKUP(N262,Pts!$A$2:$B$112,2,FALSE))</f>
      </c>
      <c r="X262" s="25">
        <f t="shared" si="5"/>
        <v>0</v>
      </c>
      <c r="Y262" s="25">
        <f>IF(COUNT(O262:W262)=Pts!$D$1,SUM(O262:W262)-SMALL(O262:W262,1),SUM(O262:W262))</f>
        <v>0</v>
      </c>
    </row>
    <row r="263" spans="1:25" s="80" customFormat="1" ht="12.75" customHeight="1">
      <c r="A263" s="220" t="s">
        <v>140</v>
      </c>
      <c r="B263" s="237"/>
      <c r="C263" s="267" t="s">
        <v>203</v>
      </c>
      <c r="D263" s="268" t="s">
        <v>104</v>
      </c>
      <c r="E263" s="272" t="s">
        <v>41</v>
      </c>
      <c r="F263" s="19"/>
      <c r="G263" s="20"/>
      <c r="H263" s="21"/>
      <c r="I263" s="20"/>
      <c r="J263" s="21"/>
      <c r="K263" s="20"/>
      <c r="L263" s="21"/>
      <c r="M263" s="20"/>
      <c r="N263" s="101"/>
      <c r="O263" s="22">
        <f>IF(COUNT(F263)=0,"",VLOOKUP(F263,Pts!$A$2:$B$112,2,FALSE))</f>
      </c>
      <c r="P263" s="23">
        <f>IF(COUNT(G263)=0,"",VLOOKUP(G263,Pts!$A$2:$B$112,2,FALSE))</f>
      </c>
      <c r="Q263" s="24">
        <f>IF(COUNT(H263)=0,"",VLOOKUP(H263,Pts!$A$2:$B$112,2,FALSE))</f>
      </c>
      <c r="R263" s="23">
        <f>IF(COUNT(I263)=0,"",VLOOKUP(I263,Pts!$A$2:$B$112,2,FALSE))</f>
      </c>
      <c r="S263" s="24">
        <f>IF(COUNT(J263)=0,"",VLOOKUP(J263,Pts!$A$2:$B$112,2,FALSE))</f>
      </c>
      <c r="T263" s="23">
        <f>IF(COUNT(K263)=0,"",VLOOKUP(K263,Pts!$A$2:$B$112,2,FALSE))</f>
      </c>
      <c r="U263" s="24">
        <f>IF(COUNT(L263)=0,"",VLOOKUP(L263,Pts!$A$2:$B$112,2,FALSE))</f>
      </c>
      <c r="V263" s="23">
        <f>IF(COUNT(M263)=0,"",VLOOKUP(M263,Pts!$A$2:$B$112,2,FALSE))</f>
      </c>
      <c r="W263" s="24">
        <f>IF(COUNT(N263)=0,"",VLOOKUP(N263,Pts!$A$2:$B$112,2,FALSE))</f>
      </c>
      <c r="X263" s="25">
        <f t="shared" si="5"/>
        <v>0</v>
      </c>
      <c r="Y263" s="25">
        <f>IF(COUNT(O263:W263)=Pts!$D$1,SUM(O263:W263)-SMALL(O263:W263,1),SUM(O263:W263))</f>
        <v>0</v>
      </c>
    </row>
    <row r="264" spans="1:25" s="80" customFormat="1" ht="12.75" customHeight="1">
      <c r="A264" s="241" t="s">
        <v>341</v>
      </c>
      <c r="B264" s="263"/>
      <c r="C264" s="264" t="s">
        <v>128</v>
      </c>
      <c r="D264" s="265" t="s">
        <v>63</v>
      </c>
      <c r="E264" s="224" t="s">
        <v>542</v>
      </c>
      <c r="F264" s="19"/>
      <c r="G264" s="20"/>
      <c r="H264" s="21"/>
      <c r="I264" s="20"/>
      <c r="J264" s="21"/>
      <c r="K264" s="20"/>
      <c r="L264" s="21"/>
      <c r="M264" s="20"/>
      <c r="N264" s="101"/>
      <c r="O264" s="22">
        <f>IF(COUNT(F264)=0,"",VLOOKUP(F264,Pts!$A$2:$B$112,2,FALSE))</f>
      </c>
      <c r="P264" s="23">
        <f>IF(COUNT(G264)=0,"",VLOOKUP(G264,Pts!$A$2:$B$112,2,FALSE))</f>
      </c>
      <c r="Q264" s="24">
        <f>IF(COUNT(H264)=0,"",VLOOKUP(H264,Pts!$A$2:$B$112,2,FALSE))</f>
      </c>
      <c r="R264" s="23">
        <f>IF(COUNT(I264)=0,"",VLOOKUP(I264,Pts!$A$2:$B$112,2,FALSE))</f>
      </c>
      <c r="S264" s="24">
        <f>IF(COUNT(J264)=0,"",VLOOKUP(J264,Pts!$A$2:$B$112,2,FALSE))</f>
      </c>
      <c r="T264" s="23">
        <f>IF(COUNT(K264)=0,"",VLOOKUP(K264,Pts!$A$2:$B$112,2,FALSE))</f>
      </c>
      <c r="U264" s="24">
        <f>IF(COUNT(L264)=0,"",VLOOKUP(L264,Pts!$A$2:$B$112,2,FALSE))</f>
      </c>
      <c r="V264" s="23">
        <f>IF(COUNT(M264)=0,"",VLOOKUP(M264,Pts!$A$2:$B$112,2,FALSE))</f>
      </c>
      <c r="W264" s="24">
        <f>IF(COUNT(N264)=0,"",VLOOKUP(N264,Pts!$A$2:$B$112,2,FALSE))</f>
      </c>
      <c r="X264" s="25">
        <f t="shared" si="5"/>
        <v>0</v>
      </c>
      <c r="Y264" s="25">
        <f>IF(COUNT(O264:W264)=Pts!$D$1,SUM(O264:W264)-SMALL(O264:W264,1),SUM(O264:W264))</f>
        <v>0</v>
      </c>
    </row>
    <row r="265" spans="1:25" s="80" customFormat="1" ht="12.75" customHeight="1">
      <c r="A265" s="225">
        <v>250</v>
      </c>
      <c r="B265" s="237"/>
      <c r="C265" s="238" t="s">
        <v>183</v>
      </c>
      <c r="D265" s="239" t="s">
        <v>84</v>
      </c>
      <c r="E265" s="224" t="s">
        <v>28</v>
      </c>
      <c r="F265" s="19"/>
      <c r="G265" s="20"/>
      <c r="H265" s="21"/>
      <c r="I265" s="20"/>
      <c r="J265" s="21"/>
      <c r="K265" s="20"/>
      <c r="L265" s="21"/>
      <c r="M265" s="20"/>
      <c r="N265" s="101"/>
      <c r="O265" s="22">
        <f>IF(COUNT(F265)=0,"",VLOOKUP(F265,Pts!$A$2:$B$112,2,FALSE))</f>
      </c>
      <c r="P265" s="23">
        <f>IF(COUNT(G265)=0,"",VLOOKUP(G265,Pts!$A$2:$B$112,2,FALSE))</f>
      </c>
      <c r="Q265" s="24">
        <f>IF(COUNT(H265)=0,"",VLOOKUP(H265,Pts!$A$2:$B$112,2,FALSE))</f>
      </c>
      <c r="R265" s="23">
        <f>IF(COUNT(I265)=0,"",VLOOKUP(I265,Pts!$A$2:$B$112,2,FALSE))</f>
      </c>
      <c r="S265" s="24">
        <f>IF(COUNT(J265)=0,"",VLOOKUP(J265,Pts!$A$2:$B$112,2,FALSE))</f>
      </c>
      <c r="T265" s="23">
        <f>IF(COUNT(K265)=0,"",VLOOKUP(K265,Pts!$A$2:$B$112,2,FALSE))</f>
      </c>
      <c r="U265" s="24">
        <f>IF(COUNT(L265)=0,"",VLOOKUP(L265,Pts!$A$2:$B$112,2,FALSE))</f>
      </c>
      <c r="V265" s="23">
        <f>IF(COUNT(M265)=0,"",VLOOKUP(M265,Pts!$A$2:$B$112,2,FALSE))</f>
      </c>
      <c r="W265" s="24">
        <f>IF(COUNT(N265)=0,"",VLOOKUP(N265,Pts!$A$2:$B$112,2,FALSE))</f>
      </c>
      <c r="X265" s="25">
        <f t="shared" si="5"/>
        <v>0</v>
      </c>
      <c r="Y265" s="25">
        <f>IF(COUNT(O265:W265)=Pts!$D$1,SUM(O265:W265)-SMALL(O265:W265,1),SUM(O265:W265))</f>
        <v>0</v>
      </c>
    </row>
    <row r="266" spans="1:25" s="80" customFormat="1" ht="12.75" customHeight="1">
      <c r="A266" s="29"/>
      <c r="B266" s="48" t="s">
        <v>136</v>
      </c>
      <c r="C266" s="49" t="s">
        <v>493</v>
      </c>
      <c r="D266" s="50" t="s">
        <v>494</v>
      </c>
      <c r="E266" s="438" t="s">
        <v>22</v>
      </c>
      <c r="F266" s="19"/>
      <c r="G266" s="20"/>
      <c r="H266" s="21"/>
      <c r="I266" s="20"/>
      <c r="J266" s="21"/>
      <c r="K266" s="20"/>
      <c r="L266" s="21"/>
      <c r="M266" s="20"/>
      <c r="N266" s="101"/>
      <c r="O266" s="22">
        <f>IF(COUNT(F266)=0,"",VLOOKUP(F266,Pts!$A$2:$B$112,2,FALSE))</f>
      </c>
      <c r="P266" s="23">
        <f>IF(COUNT(G266)=0,"",VLOOKUP(G266,Pts!$A$2:$B$112,2,FALSE))</f>
      </c>
      <c r="Q266" s="24">
        <f>IF(COUNT(H266)=0,"",VLOOKUP(H266,Pts!$A$2:$B$112,2,FALSE))</f>
      </c>
      <c r="R266" s="23">
        <f>IF(COUNT(I266)=0,"",VLOOKUP(I266,Pts!$A$2:$B$112,2,FALSE))</f>
      </c>
      <c r="S266" s="24">
        <f>IF(COUNT(J266)=0,"",VLOOKUP(J266,Pts!$A$2:$B$112,2,FALSE))</f>
      </c>
      <c r="T266" s="23">
        <f>IF(COUNT(K266)=0,"",VLOOKUP(K266,Pts!$A$2:$B$112,2,FALSE))</f>
      </c>
      <c r="U266" s="24">
        <f>IF(COUNT(L266)=0,"",VLOOKUP(L266,Pts!$A$2:$B$112,2,FALSE))</f>
      </c>
      <c r="V266" s="23">
        <f>IF(COUNT(M266)=0,"",VLOOKUP(M266,Pts!$A$2:$B$112,2,FALSE))</f>
      </c>
      <c r="W266" s="24">
        <f>IF(COUNT(N266)=0,"",VLOOKUP(N266,Pts!$A$2:$B$112,2,FALSE))</f>
      </c>
      <c r="X266" s="25">
        <f t="shared" si="5"/>
        <v>0</v>
      </c>
      <c r="Y266" s="25">
        <f>IF(COUNT(O266:W266)=Pts!$D$1,SUM(O266:W266)-SMALL(O266:W266,1),SUM(O266:W266))</f>
        <v>0</v>
      </c>
    </row>
    <row r="267" spans="1:25" s="80" customFormat="1" ht="12.75" customHeight="1">
      <c r="A267" s="220" t="s">
        <v>337</v>
      </c>
      <c r="B267" s="237"/>
      <c r="C267" s="238" t="s">
        <v>292</v>
      </c>
      <c r="D267" s="239" t="s">
        <v>70</v>
      </c>
      <c r="E267" s="240" t="s">
        <v>293</v>
      </c>
      <c r="F267" s="19"/>
      <c r="G267" s="20"/>
      <c r="H267" s="21"/>
      <c r="I267" s="20"/>
      <c r="J267" s="21"/>
      <c r="K267" s="20"/>
      <c r="L267" s="21"/>
      <c r="M267" s="20"/>
      <c r="N267" s="101"/>
      <c r="O267" s="22">
        <f>IF(COUNT(F267)=0,"",VLOOKUP(F267,Pts!$A$2:$B$112,2,FALSE))</f>
      </c>
      <c r="P267" s="23">
        <f>IF(COUNT(G267)=0,"",VLOOKUP(G267,Pts!$A$2:$B$112,2,FALSE))</f>
      </c>
      <c r="Q267" s="24">
        <f>IF(COUNT(H267)=0,"",VLOOKUP(H267,Pts!$A$2:$B$112,2,FALSE))</f>
      </c>
      <c r="R267" s="23">
        <f>IF(COUNT(I267)=0,"",VLOOKUP(I267,Pts!$A$2:$B$112,2,FALSE))</f>
      </c>
      <c r="S267" s="24">
        <f>IF(COUNT(J267)=0,"",VLOOKUP(J267,Pts!$A$2:$B$112,2,FALSE))</f>
      </c>
      <c r="T267" s="23">
        <f>IF(COUNT(K267)=0,"",VLOOKUP(K267,Pts!$A$2:$B$112,2,FALSE))</f>
      </c>
      <c r="U267" s="24">
        <f>IF(COUNT(L267)=0,"",VLOOKUP(L267,Pts!$A$2:$B$112,2,FALSE))</f>
      </c>
      <c r="V267" s="23">
        <f>IF(COUNT(M267)=0,"",VLOOKUP(M267,Pts!$A$2:$B$112,2,FALSE))</f>
      </c>
      <c r="W267" s="24">
        <f>IF(COUNT(N267)=0,"",VLOOKUP(N267,Pts!$A$2:$B$112,2,FALSE))</f>
      </c>
      <c r="X267" s="25">
        <f t="shared" si="5"/>
        <v>0</v>
      </c>
      <c r="Y267" s="25">
        <f>IF(COUNT(O267:W267)=Pts!$D$1,SUM(O267:W267)-SMALL(O267:W267,1),SUM(O267:W267))</f>
        <v>0</v>
      </c>
    </row>
    <row r="268" spans="1:25" s="80" customFormat="1" ht="12.75" customHeight="1">
      <c r="A268" s="241" t="s">
        <v>337</v>
      </c>
      <c r="B268" s="260"/>
      <c r="C268" s="261" t="s">
        <v>147</v>
      </c>
      <c r="D268" s="262" t="s">
        <v>78</v>
      </c>
      <c r="E268" s="240" t="s">
        <v>148</v>
      </c>
      <c r="F268" s="19"/>
      <c r="G268" s="20"/>
      <c r="H268" s="21"/>
      <c r="I268" s="20"/>
      <c r="J268" s="21"/>
      <c r="K268" s="20"/>
      <c r="L268" s="21"/>
      <c r="M268" s="20"/>
      <c r="N268" s="101"/>
      <c r="O268" s="22">
        <f>IF(COUNT(F268)=0,"",VLOOKUP(F268,Pts!$A$2:$B$112,2,FALSE))</f>
      </c>
      <c r="P268" s="23">
        <f>IF(COUNT(G268)=0,"",VLOOKUP(G268,Pts!$A$2:$B$112,2,FALSE))</f>
      </c>
      <c r="Q268" s="24">
        <f>IF(COUNT(H268)=0,"",VLOOKUP(H268,Pts!$A$2:$B$112,2,FALSE))</f>
      </c>
      <c r="R268" s="23">
        <f>IF(COUNT(I268)=0,"",VLOOKUP(I268,Pts!$A$2:$B$112,2,FALSE))</f>
      </c>
      <c r="S268" s="24">
        <f>IF(COUNT(J268)=0,"",VLOOKUP(J268,Pts!$A$2:$B$112,2,FALSE))</f>
      </c>
      <c r="T268" s="23">
        <f>IF(COUNT(K268)=0,"",VLOOKUP(K268,Pts!$A$2:$B$112,2,FALSE))</f>
      </c>
      <c r="U268" s="24">
        <f>IF(COUNT(L268)=0,"",VLOOKUP(L268,Pts!$A$2:$B$112,2,FALSE))</f>
      </c>
      <c r="V268" s="23">
        <f>IF(COUNT(M268)=0,"",VLOOKUP(M268,Pts!$A$2:$B$112,2,FALSE))</f>
      </c>
      <c r="W268" s="24">
        <f>IF(COUNT(N268)=0,"",VLOOKUP(N268,Pts!$A$2:$B$112,2,FALSE))</f>
      </c>
      <c r="X268" s="25">
        <f t="shared" si="5"/>
        <v>0</v>
      </c>
      <c r="Y268" s="25">
        <f>IF(COUNT(O268:W268)=Pts!$D$1,SUM(O268:W268)-SMALL(O268:W268,1),SUM(O268:W268))</f>
        <v>0</v>
      </c>
    </row>
    <row r="269" spans="1:25" s="80" customFormat="1" ht="12.75" customHeight="1">
      <c r="A269" s="190"/>
      <c r="B269" s="193" t="s">
        <v>16</v>
      </c>
      <c r="C269" s="191" t="s">
        <v>525</v>
      </c>
      <c r="D269" s="192" t="s">
        <v>85</v>
      </c>
      <c r="E269" s="57" t="s">
        <v>148</v>
      </c>
      <c r="F269" s="19"/>
      <c r="G269" s="20"/>
      <c r="H269" s="21"/>
      <c r="I269" s="20"/>
      <c r="J269" s="21"/>
      <c r="K269" s="20"/>
      <c r="L269" s="21"/>
      <c r="M269" s="20"/>
      <c r="N269" s="101"/>
      <c r="O269" s="22">
        <f>IF(COUNT(F269)=0,"",VLOOKUP(F269,Pts!$A$2:$B$112,2,FALSE))</f>
      </c>
      <c r="P269" s="23">
        <f>IF(COUNT(G269)=0,"",VLOOKUP(G269,Pts!$A$2:$B$112,2,FALSE))</f>
      </c>
      <c r="Q269" s="24">
        <f>IF(COUNT(H269)=0,"",VLOOKUP(H269,Pts!$A$2:$B$112,2,FALSE))</f>
      </c>
      <c r="R269" s="23">
        <f>IF(COUNT(I269)=0,"",VLOOKUP(I269,Pts!$A$2:$B$112,2,FALSE))</f>
      </c>
      <c r="S269" s="24">
        <f>IF(COUNT(J269)=0,"",VLOOKUP(J269,Pts!$A$2:$B$112,2,FALSE))</f>
      </c>
      <c r="T269" s="23">
        <f>IF(COUNT(K269)=0,"",VLOOKUP(K269,Pts!$A$2:$B$112,2,FALSE))</f>
      </c>
      <c r="U269" s="24">
        <f>IF(COUNT(L269)=0,"",VLOOKUP(L269,Pts!$A$2:$B$112,2,FALSE))</f>
      </c>
      <c r="V269" s="23">
        <f>IF(COUNT(M269)=0,"",VLOOKUP(M269,Pts!$A$2:$B$112,2,FALSE))</f>
      </c>
      <c r="W269" s="24">
        <f>IF(COUNT(N269)=0,"",VLOOKUP(N269,Pts!$A$2:$B$112,2,FALSE))</f>
      </c>
      <c r="X269" s="25">
        <f t="shared" si="5"/>
        <v>0</v>
      </c>
      <c r="Y269" s="25">
        <f>IF(COUNT(O269:W269)=Pts!$D$1,SUM(O269:W269)-SMALL(O269:W269,1),SUM(O269:W269))</f>
        <v>0</v>
      </c>
    </row>
    <row r="270" spans="1:25" s="80" customFormat="1" ht="12.75" customHeight="1">
      <c r="A270" s="225" t="s">
        <v>340</v>
      </c>
      <c r="B270" s="237" t="s">
        <v>50</v>
      </c>
      <c r="C270" s="238" t="s">
        <v>498</v>
      </c>
      <c r="D270" s="239" t="s">
        <v>217</v>
      </c>
      <c r="E270" s="240" t="s">
        <v>428</v>
      </c>
      <c r="F270" s="19"/>
      <c r="G270" s="20"/>
      <c r="H270" s="21"/>
      <c r="I270" s="20"/>
      <c r="J270" s="21"/>
      <c r="K270" s="20"/>
      <c r="L270" s="21"/>
      <c r="M270" s="20"/>
      <c r="N270" s="101"/>
      <c r="O270" s="22">
        <f>IF(COUNT(F270)=0,"",VLOOKUP(F270,Pts!$A$2:$B$112,2,FALSE))</f>
      </c>
      <c r="P270" s="23">
        <f>IF(COUNT(G270)=0,"",VLOOKUP(G270,Pts!$A$2:$B$112,2,FALSE))</f>
      </c>
      <c r="Q270" s="24">
        <f>IF(COUNT(H270)=0,"",VLOOKUP(H270,Pts!$A$2:$B$112,2,FALSE))</f>
      </c>
      <c r="R270" s="23">
        <f>IF(COUNT(I270)=0,"",VLOOKUP(I270,Pts!$A$2:$B$112,2,FALSE))</f>
      </c>
      <c r="S270" s="24">
        <f>IF(COUNT(J270)=0,"",VLOOKUP(J270,Pts!$A$2:$B$112,2,FALSE))</f>
      </c>
      <c r="T270" s="23">
        <f>IF(COUNT(K270)=0,"",VLOOKUP(K270,Pts!$A$2:$B$112,2,FALSE))</f>
      </c>
      <c r="U270" s="24">
        <f>IF(COUNT(L270)=0,"",VLOOKUP(L270,Pts!$A$2:$B$112,2,FALSE))</f>
      </c>
      <c r="V270" s="23">
        <f>IF(COUNT(M270)=0,"",VLOOKUP(M270,Pts!$A$2:$B$112,2,FALSE))</f>
      </c>
      <c r="W270" s="24">
        <f>IF(COUNT(N270)=0,"",VLOOKUP(N270,Pts!$A$2:$B$112,2,FALSE))</f>
      </c>
      <c r="X270" s="25">
        <f t="shared" si="5"/>
        <v>0</v>
      </c>
      <c r="Y270" s="25">
        <f>IF(COUNT(O270:W270)=Pts!$D$1,SUM(O270:W270)-SMALL(O270:W270,1),SUM(O270:W270))</f>
        <v>0</v>
      </c>
    </row>
    <row r="271" spans="1:25" s="80" customFormat="1" ht="12.75" customHeight="1">
      <c r="A271" s="220" t="s">
        <v>337</v>
      </c>
      <c r="B271" s="234"/>
      <c r="C271" s="235" t="s">
        <v>607</v>
      </c>
      <c r="D271" s="236" t="s">
        <v>32</v>
      </c>
      <c r="E271" s="224" t="s">
        <v>342</v>
      </c>
      <c r="F271" s="19"/>
      <c r="G271" s="20"/>
      <c r="H271" s="21"/>
      <c r="I271" s="20"/>
      <c r="J271" s="21"/>
      <c r="K271" s="20"/>
      <c r="L271" s="21"/>
      <c r="M271" s="20"/>
      <c r="N271" s="101"/>
      <c r="O271" s="22">
        <f>IF(COUNT(F271)=0,"",VLOOKUP(F271,Pts!$A$2:$B$112,2,FALSE))</f>
      </c>
      <c r="P271" s="23">
        <f>IF(COUNT(G271)=0,"",VLOOKUP(G271,Pts!$A$2:$B$112,2,FALSE))</f>
      </c>
      <c r="Q271" s="24">
        <f>IF(COUNT(H271)=0,"",VLOOKUP(H271,Pts!$A$2:$B$112,2,FALSE))</f>
      </c>
      <c r="R271" s="23">
        <f>IF(COUNT(I271)=0,"",VLOOKUP(I271,Pts!$A$2:$B$112,2,FALSE))</f>
      </c>
      <c r="S271" s="24">
        <f>IF(COUNT(J271)=0,"",VLOOKUP(J271,Pts!$A$2:$B$112,2,FALSE))</f>
      </c>
      <c r="T271" s="23">
        <f>IF(COUNT(K271)=0,"",VLOOKUP(K271,Pts!$A$2:$B$112,2,FALSE))</f>
      </c>
      <c r="U271" s="24">
        <f>IF(COUNT(L271)=0,"",VLOOKUP(L271,Pts!$A$2:$B$112,2,FALSE))</f>
      </c>
      <c r="V271" s="23">
        <f>IF(COUNT(M271)=0,"",VLOOKUP(M271,Pts!$A$2:$B$112,2,FALSE))</f>
      </c>
      <c r="W271" s="24">
        <f>IF(COUNT(N271)=0,"",VLOOKUP(N271,Pts!$A$2:$B$112,2,FALSE))</f>
      </c>
      <c r="X271" s="25">
        <f t="shared" si="5"/>
        <v>0</v>
      </c>
      <c r="Y271" s="25">
        <f>IF(COUNT(O271:W271)=Pts!$D$1,SUM(O271:W271)-SMALL(O271:W271,1),SUM(O271:W271))</f>
        <v>0</v>
      </c>
    </row>
    <row r="272" spans="1:25" s="80" customFormat="1" ht="12.75" customHeight="1">
      <c r="A272" s="225"/>
      <c r="B272" s="221" t="s">
        <v>16</v>
      </c>
      <c r="C272" s="222" t="s">
        <v>465</v>
      </c>
      <c r="D272" s="223" t="s">
        <v>42</v>
      </c>
      <c r="E272" s="240" t="s">
        <v>386</v>
      </c>
      <c r="F272" s="19"/>
      <c r="G272" s="20"/>
      <c r="H272" s="21"/>
      <c r="I272" s="20"/>
      <c r="J272" s="21"/>
      <c r="K272" s="20"/>
      <c r="L272" s="21"/>
      <c r="M272" s="20"/>
      <c r="N272" s="101"/>
      <c r="O272" s="22">
        <f>IF(COUNT(F272)=0,"",VLOOKUP(F272,Pts!$A$2:$B$112,2,FALSE))</f>
      </c>
      <c r="P272" s="23">
        <f>IF(COUNT(G272)=0,"",VLOOKUP(G272,Pts!$A$2:$B$112,2,FALSE))</f>
      </c>
      <c r="Q272" s="24">
        <f>IF(COUNT(H272)=0,"",VLOOKUP(H272,Pts!$A$2:$B$112,2,FALSE))</f>
      </c>
      <c r="R272" s="23">
        <f>IF(COUNT(I272)=0,"",VLOOKUP(I272,Pts!$A$2:$B$112,2,FALSE))</f>
      </c>
      <c r="S272" s="24">
        <f>IF(COUNT(J272)=0,"",VLOOKUP(J272,Pts!$A$2:$B$112,2,FALSE))</f>
      </c>
      <c r="T272" s="23">
        <f>IF(COUNT(K272)=0,"",VLOOKUP(K272,Pts!$A$2:$B$112,2,FALSE))</f>
      </c>
      <c r="U272" s="24">
        <f>IF(COUNT(L272)=0,"",VLOOKUP(L272,Pts!$A$2:$B$112,2,FALSE))</f>
      </c>
      <c r="V272" s="23">
        <f>IF(COUNT(M272)=0,"",VLOOKUP(M272,Pts!$A$2:$B$112,2,FALSE))</f>
      </c>
      <c r="W272" s="24">
        <f>IF(COUNT(N272)=0,"",VLOOKUP(N272,Pts!$A$2:$B$112,2,FALSE))</f>
      </c>
      <c r="X272" s="25">
        <f t="shared" si="5"/>
        <v>0</v>
      </c>
      <c r="Y272" s="25">
        <f>IF(COUNT(O272:W272)=Pts!$D$1,SUM(O272:W272)-SMALL(O272:W272,1),SUM(O272:W272))</f>
        <v>0</v>
      </c>
    </row>
    <row r="273" spans="1:25" s="80" customFormat="1" ht="12.75" customHeight="1">
      <c r="A273" s="225" t="s">
        <v>341</v>
      </c>
      <c r="B273" s="221"/>
      <c r="C273" s="222" t="s">
        <v>424</v>
      </c>
      <c r="D273" s="223" t="s">
        <v>425</v>
      </c>
      <c r="E273" s="224" t="s">
        <v>8</v>
      </c>
      <c r="F273" s="19"/>
      <c r="G273" s="20"/>
      <c r="H273" s="21"/>
      <c r="I273" s="20"/>
      <c r="J273" s="21"/>
      <c r="K273" s="20"/>
      <c r="L273" s="21"/>
      <c r="M273" s="20"/>
      <c r="N273" s="101"/>
      <c r="O273" s="22">
        <f>IF(COUNT(F273)=0,"",VLOOKUP(F273,Pts!$A$2:$B$112,2,FALSE))</f>
      </c>
      <c r="P273" s="23">
        <f>IF(COUNT(G273)=0,"",VLOOKUP(G273,Pts!$A$2:$B$112,2,FALSE))</f>
      </c>
      <c r="Q273" s="24">
        <f>IF(COUNT(H273)=0,"",VLOOKUP(H273,Pts!$A$2:$B$112,2,FALSE))</f>
      </c>
      <c r="R273" s="23">
        <f>IF(COUNT(I273)=0,"",VLOOKUP(I273,Pts!$A$2:$B$112,2,FALSE))</f>
      </c>
      <c r="S273" s="24">
        <f>IF(COUNT(J273)=0,"",VLOOKUP(J273,Pts!$A$2:$B$112,2,FALSE))</f>
      </c>
      <c r="T273" s="23">
        <f>IF(COUNT(K273)=0,"",VLOOKUP(K273,Pts!$A$2:$B$112,2,FALSE))</f>
      </c>
      <c r="U273" s="24">
        <f>IF(COUNT(L273)=0,"",VLOOKUP(L273,Pts!$A$2:$B$112,2,FALSE))</f>
      </c>
      <c r="V273" s="23">
        <f>IF(COUNT(M273)=0,"",VLOOKUP(M273,Pts!$A$2:$B$112,2,FALSE))</f>
      </c>
      <c r="W273" s="24">
        <f>IF(COUNT(N273)=0,"",VLOOKUP(N273,Pts!$A$2:$B$112,2,FALSE))</f>
      </c>
      <c r="X273" s="25">
        <f t="shared" si="5"/>
        <v>0</v>
      </c>
      <c r="Y273" s="25">
        <f>IF(COUNT(O273:W273)=Pts!$D$1,SUM(O273:W273)-SMALL(O273:W273,1),SUM(O273:W273))</f>
        <v>0</v>
      </c>
    </row>
    <row r="274" spans="1:25" s="80" customFormat="1" ht="12.75" customHeight="1">
      <c r="A274" s="225" t="s">
        <v>340</v>
      </c>
      <c r="B274" s="249"/>
      <c r="C274" s="252" t="s">
        <v>195</v>
      </c>
      <c r="D274" s="253" t="s">
        <v>277</v>
      </c>
      <c r="E274" s="224" t="s">
        <v>196</v>
      </c>
      <c r="F274" s="19"/>
      <c r="G274" s="20"/>
      <c r="H274" s="21"/>
      <c r="I274" s="20"/>
      <c r="J274" s="21"/>
      <c r="K274" s="20"/>
      <c r="L274" s="21"/>
      <c r="M274" s="20"/>
      <c r="N274" s="101"/>
      <c r="O274" s="22">
        <f>IF(COUNT(F274)=0,"",VLOOKUP(F274,Pts!$A$2:$B$112,2,FALSE))</f>
      </c>
      <c r="P274" s="23">
        <f>IF(COUNT(G274)=0,"",VLOOKUP(G274,Pts!$A$2:$B$112,2,FALSE))</f>
      </c>
      <c r="Q274" s="24">
        <f>IF(COUNT(H274)=0,"",VLOOKUP(H274,Pts!$A$2:$B$112,2,FALSE))</f>
      </c>
      <c r="R274" s="23">
        <f>IF(COUNT(I274)=0,"",VLOOKUP(I274,Pts!$A$2:$B$112,2,FALSE))</f>
      </c>
      <c r="S274" s="24">
        <f>IF(COUNT(J274)=0,"",VLOOKUP(J274,Pts!$A$2:$B$112,2,FALSE))</f>
      </c>
      <c r="T274" s="23">
        <f>IF(COUNT(K274)=0,"",VLOOKUP(K274,Pts!$A$2:$B$112,2,FALSE))</f>
      </c>
      <c r="U274" s="24">
        <f>IF(COUNT(L274)=0,"",VLOOKUP(L274,Pts!$A$2:$B$112,2,FALSE))</f>
      </c>
      <c r="V274" s="23">
        <f>IF(COUNT(M274)=0,"",VLOOKUP(M274,Pts!$A$2:$B$112,2,FALSE))</f>
      </c>
      <c r="W274" s="24">
        <f>IF(COUNT(N274)=0,"",VLOOKUP(N274,Pts!$A$2:$B$112,2,FALSE))</f>
      </c>
      <c r="X274" s="25">
        <f t="shared" si="5"/>
        <v>0</v>
      </c>
      <c r="Y274" s="25">
        <f>IF(COUNT(O274:W274)=Pts!$D$1,SUM(O274:W274)-SMALL(O274:W274,1),SUM(O274:W274))</f>
        <v>0</v>
      </c>
    </row>
    <row r="275" spans="1:25" s="80" customFormat="1" ht="12.75" customHeight="1">
      <c r="A275" s="225">
        <v>50</v>
      </c>
      <c r="B275" s="249"/>
      <c r="C275" s="252" t="s">
        <v>195</v>
      </c>
      <c r="D275" s="253" t="s">
        <v>262</v>
      </c>
      <c r="E275" s="224" t="s">
        <v>196</v>
      </c>
      <c r="F275" s="19"/>
      <c r="G275" s="20"/>
      <c r="H275" s="21"/>
      <c r="I275" s="20"/>
      <c r="J275" s="21"/>
      <c r="K275" s="20"/>
      <c r="L275" s="21"/>
      <c r="M275" s="20"/>
      <c r="N275" s="101"/>
      <c r="O275" s="22">
        <f>IF(COUNT(F275)=0,"",VLOOKUP(F275,Pts!$A$2:$B$112,2,FALSE))</f>
      </c>
      <c r="P275" s="23">
        <f>IF(COUNT(G275)=0,"",VLOOKUP(G275,Pts!$A$2:$B$112,2,FALSE))</f>
      </c>
      <c r="Q275" s="24">
        <f>IF(COUNT(H275)=0,"",VLOOKUP(H275,Pts!$A$2:$B$112,2,FALSE))</f>
      </c>
      <c r="R275" s="23">
        <f>IF(COUNT(I275)=0,"",VLOOKUP(I275,Pts!$A$2:$B$112,2,FALSE))</f>
      </c>
      <c r="S275" s="24">
        <f>IF(COUNT(J275)=0,"",VLOOKUP(J275,Pts!$A$2:$B$112,2,FALSE))</f>
      </c>
      <c r="T275" s="23">
        <f>IF(COUNT(K275)=0,"",VLOOKUP(K275,Pts!$A$2:$B$112,2,FALSE))</f>
      </c>
      <c r="U275" s="24">
        <f>IF(COUNT(L275)=0,"",VLOOKUP(L275,Pts!$A$2:$B$112,2,FALSE))</f>
      </c>
      <c r="V275" s="23">
        <f>IF(COUNT(M275)=0,"",VLOOKUP(M275,Pts!$A$2:$B$112,2,FALSE))</f>
      </c>
      <c r="W275" s="24">
        <f>IF(COUNT(N275)=0,"",VLOOKUP(N275,Pts!$A$2:$B$112,2,FALSE))</f>
      </c>
      <c r="X275" s="25">
        <f t="shared" si="5"/>
        <v>0</v>
      </c>
      <c r="Y275" s="25">
        <f>IF(COUNT(O275:W275)=Pts!$D$1,SUM(O275:W275)-SMALL(O275:W275,1),SUM(O275:W275))</f>
        <v>0</v>
      </c>
    </row>
    <row r="276" spans="1:25" s="80" customFormat="1" ht="12.75" customHeight="1">
      <c r="A276" s="225" t="s">
        <v>337</v>
      </c>
      <c r="B276" s="249"/>
      <c r="C276" s="252" t="s">
        <v>288</v>
      </c>
      <c r="D276" s="253" t="s">
        <v>289</v>
      </c>
      <c r="E276" s="224" t="s">
        <v>26</v>
      </c>
      <c r="F276" s="19"/>
      <c r="G276" s="20"/>
      <c r="H276" s="21"/>
      <c r="I276" s="20"/>
      <c r="J276" s="21"/>
      <c r="K276" s="20"/>
      <c r="L276" s="21"/>
      <c r="M276" s="20"/>
      <c r="N276" s="101"/>
      <c r="O276" s="22">
        <f>IF(COUNT(F276)=0,"",VLOOKUP(F276,Pts!$A$2:$B$112,2,FALSE))</f>
      </c>
      <c r="P276" s="23">
        <f>IF(COUNT(G276)=0,"",VLOOKUP(G276,Pts!$A$2:$B$112,2,FALSE))</f>
      </c>
      <c r="Q276" s="24">
        <f>IF(COUNT(H276)=0,"",VLOOKUP(H276,Pts!$A$2:$B$112,2,FALSE))</f>
      </c>
      <c r="R276" s="23">
        <f>IF(COUNT(I276)=0,"",VLOOKUP(I276,Pts!$A$2:$B$112,2,FALSE))</f>
      </c>
      <c r="S276" s="24">
        <f>IF(COUNT(J276)=0,"",VLOOKUP(J276,Pts!$A$2:$B$112,2,FALSE))</f>
      </c>
      <c r="T276" s="23">
        <f>IF(COUNT(K276)=0,"",VLOOKUP(K276,Pts!$A$2:$B$112,2,FALSE))</f>
      </c>
      <c r="U276" s="24">
        <f>IF(COUNT(L276)=0,"",VLOOKUP(L276,Pts!$A$2:$B$112,2,FALSE))</f>
      </c>
      <c r="V276" s="23">
        <f>IF(COUNT(M276)=0,"",VLOOKUP(M276,Pts!$A$2:$B$112,2,FALSE))</f>
      </c>
      <c r="W276" s="24">
        <f>IF(COUNT(N276)=0,"",VLOOKUP(N276,Pts!$A$2:$B$112,2,FALSE))</f>
      </c>
      <c r="X276" s="25">
        <f t="shared" si="5"/>
        <v>0</v>
      </c>
      <c r="Y276" s="25">
        <f>IF(COUNT(O276:W276)=Pts!$D$1,SUM(O276:W276)-SMALL(O276:W276,1),SUM(O276:W276))</f>
        <v>0</v>
      </c>
    </row>
    <row r="277" spans="1:25" s="80" customFormat="1" ht="12.75" customHeight="1">
      <c r="A277" s="225" t="s">
        <v>340</v>
      </c>
      <c r="B277" s="237"/>
      <c r="C277" s="238" t="s">
        <v>164</v>
      </c>
      <c r="D277" s="239" t="s">
        <v>126</v>
      </c>
      <c r="E277" s="240" t="s">
        <v>496</v>
      </c>
      <c r="F277" s="19"/>
      <c r="G277" s="20"/>
      <c r="H277" s="21"/>
      <c r="I277" s="20"/>
      <c r="J277" s="21"/>
      <c r="K277" s="20"/>
      <c r="L277" s="21"/>
      <c r="M277" s="20"/>
      <c r="N277" s="101"/>
      <c r="O277" s="22">
        <f>IF(COUNT(F277)=0,"",VLOOKUP(F277,Pts!$A$2:$B$112,2,FALSE))</f>
      </c>
      <c r="P277" s="23">
        <f>IF(COUNT(G277)=0,"",VLOOKUP(G277,Pts!$A$2:$B$112,2,FALSE))</f>
      </c>
      <c r="Q277" s="24">
        <f>IF(COUNT(H277)=0,"",VLOOKUP(H277,Pts!$A$2:$B$112,2,FALSE))</f>
      </c>
      <c r="R277" s="23">
        <f>IF(COUNT(I277)=0,"",VLOOKUP(I277,Pts!$A$2:$B$112,2,FALSE))</f>
      </c>
      <c r="S277" s="24">
        <f>IF(COUNT(J277)=0,"",VLOOKUP(J277,Pts!$A$2:$B$112,2,FALSE))</f>
      </c>
      <c r="T277" s="23">
        <f>IF(COUNT(K277)=0,"",VLOOKUP(K277,Pts!$A$2:$B$112,2,FALSE))</f>
      </c>
      <c r="U277" s="24">
        <f>IF(COUNT(L277)=0,"",VLOOKUP(L277,Pts!$A$2:$B$112,2,FALSE))</f>
      </c>
      <c r="V277" s="23">
        <f>IF(COUNT(M277)=0,"",VLOOKUP(M277,Pts!$A$2:$B$112,2,FALSE))</f>
      </c>
      <c r="W277" s="24">
        <f>IF(COUNT(N277)=0,"",VLOOKUP(N277,Pts!$A$2:$B$112,2,FALSE))</f>
      </c>
      <c r="X277" s="25">
        <f t="shared" si="5"/>
        <v>0</v>
      </c>
      <c r="Y277" s="25">
        <f>IF(COUNT(O277:W277)=Pts!$D$1,SUM(O277:W277)-SMALL(O277:W277,1),SUM(O277:W277))</f>
        <v>0</v>
      </c>
    </row>
    <row r="278" spans="1:25" s="80" customFormat="1" ht="12.75" customHeight="1">
      <c r="A278" s="190" t="s">
        <v>341</v>
      </c>
      <c r="B278" s="54"/>
      <c r="C278" s="55" t="s">
        <v>397</v>
      </c>
      <c r="D278" s="56" t="s">
        <v>95</v>
      </c>
      <c r="E278" s="57" t="s">
        <v>99</v>
      </c>
      <c r="F278" s="19"/>
      <c r="G278" s="20"/>
      <c r="H278" s="21"/>
      <c r="I278" s="20"/>
      <c r="J278" s="21"/>
      <c r="K278" s="20"/>
      <c r="L278" s="21"/>
      <c r="M278" s="20"/>
      <c r="N278" s="101"/>
      <c r="O278" s="22">
        <f>IF(COUNT(F278)=0,"",VLOOKUP(F278,Pts!$A$2:$B$112,2,FALSE))</f>
      </c>
      <c r="P278" s="23">
        <f>IF(COUNT(G278)=0,"",VLOOKUP(G278,Pts!$A$2:$B$112,2,FALSE))</f>
      </c>
      <c r="Q278" s="24">
        <f>IF(COUNT(H278)=0,"",VLOOKUP(H278,Pts!$A$2:$B$112,2,FALSE))</f>
      </c>
      <c r="R278" s="23">
        <f>IF(COUNT(I278)=0,"",VLOOKUP(I278,Pts!$A$2:$B$112,2,FALSE))</f>
      </c>
      <c r="S278" s="24">
        <f>IF(COUNT(J278)=0,"",VLOOKUP(J278,Pts!$A$2:$B$112,2,FALSE))</f>
      </c>
      <c r="T278" s="23">
        <f>IF(COUNT(K278)=0,"",VLOOKUP(K278,Pts!$A$2:$B$112,2,FALSE))</f>
      </c>
      <c r="U278" s="24">
        <f>IF(COUNT(L278)=0,"",VLOOKUP(L278,Pts!$A$2:$B$112,2,FALSE))</f>
      </c>
      <c r="V278" s="23">
        <f>IF(COUNT(M278)=0,"",VLOOKUP(M278,Pts!$A$2:$B$112,2,FALSE))</f>
      </c>
      <c r="W278" s="24">
        <f>IF(COUNT(N278)=0,"",VLOOKUP(N278,Pts!$A$2:$B$112,2,FALSE))</f>
      </c>
      <c r="X278" s="25">
        <f t="shared" si="5"/>
        <v>0</v>
      </c>
      <c r="Y278" s="25">
        <f>IF(COUNT(O278:W278)=Pts!$D$1,SUM(O278:W278)-SMALL(O278:W278,1),SUM(O278:W278))</f>
        <v>0</v>
      </c>
    </row>
    <row r="279" spans="1:25" s="80" customFormat="1" ht="12.75" customHeight="1">
      <c r="A279" s="225" t="s">
        <v>337</v>
      </c>
      <c r="B279" s="221" t="s">
        <v>16</v>
      </c>
      <c r="C279" s="222" t="s">
        <v>167</v>
      </c>
      <c r="D279" s="223" t="s">
        <v>21</v>
      </c>
      <c r="E279" s="240" t="s">
        <v>121</v>
      </c>
      <c r="F279" s="19"/>
      <c r="G279" s="20"/>
      <c r="H279" s="21"/>
      <c r="I279" s="20"/>
      <c r="J279" s="21"/>
      <c r="K279" s="20"/>
      <c r="L279" s="21"/>
      <c r="M279" s="20"/>
      <c r="N279" s="101"/>
      <c r="O279" s="22">
        <f>IF(COUNT(F279)=0,"",VLOOKUP(F279,Pts!$A$2:$B$112,2,FALSE))</f>
      </c>
      <c r="P279" s="23">
        <f>IF(COUNT(G279)=0,"",VLOOKUP(G279,Pts!$A$2:$B$112,2,FALSE))</f>
      </c>
      <c r="Q279" s="24">
        <f>IF(COUNT(H279)=0,"",VLOOKUP(H279,Pts!$A$2:$B$112,2,FALSE))</f>
      </c>
      <c r="R279" s="23">
        <f>IF(COUNT(I279)=0,"",VLOOKUP(I279,Pts!$A$2:$B$112,2,FALSE))</f>
      </c>
      <c r="S279" s="24">
        <f>IF(COUNT(J279)=0,"",VLOOKUP(J279,Pts!$A$2:$B$112,2,FALSE))</f>
      </c>
      <c r="T279" s="23">
        <f>IF(COUNT(K279)=0,"",VLOOKUP(K279,Pts!$A$2:$B$112,2,FALSE))</f>
      </c>
      <c r="U279" s="24">
        <f>IF(COUNT(L279)=0,"",VLOOKUP(L279,Pts!$A$2:$B$112,2,FALSE))</f>
      </c>
      <c r="V279" s="23">
        <f>IF(COUNT(M279)=0,"",VLOOKUP(M279,Pts!$A$2:$B$112,2,FALSE))</f>
      </c>
      <c r="W279" s="24">
        <f>IF(COUNT(N279)=0,"",VLOOKUP(N279,Pts!$A$2:$B$112,2,FALSE))</f>
      </c>
      <c r="X279" s="25">
        <f t="shared" si="5"/>
        <v>0</v>
      </c>
      <c r="Y279" s="25">
        <f>IF(COUNT(O279:W279)=Pts!$D$1,SUM(O279:W279)-SMALL(O279:W279,1),SUM(O279:W279))</f>
        <v>0</v>
      </c>
    </row>
    <row r="280" spans="1:25" s="80" customFormat="1" ht="12.75" customHeight="1">
      <c r="A280" s="225" t="s">
        <v>337</v>
      </c>
      <c r="B280" s="242" t="s">
        <v>16</v>
      </c>
      <c r="C280" s="257" t="s">
        <v>37</v>
      </c>
      <c r="D280" s="258" t="s">
        <v>38</v>
      </c>
      <c r="E280" s="240" t="s">
        <v>26</v>
      </c>
      <c r="F280" s="19"/>
      <c r="G280" s="20"/>
      <c r="H280" s="21"/>
      <c r="I280" s="20"/>
      <c r="J280" s="21"/>
      <c r="K280" s="20"/>
      <c r="L280" s="21"/>
      <c r="M280" s="20"/>
      <c r="N280" s="101"/>
      <c r="O280" s="22">
        <f>IF(COUNT(F280)=0,"",VLOOKUP(F280,Pts!$A$2:$B$112,2,FALSE))</f>
      </c>
      <c r="P280" s="23">
        <f>IF(COUNT(G280)=0,"",VLOOKUP(G280,Pts!$A$2:$B$112,2,FALSE))</f>
      </c>
      <c r="Q280" s="24">
        <f>IF(COUNT(H280)=0,"",VLOOKUP(H280,Pts!$A$2:$B$112,2,FALSE))</f>
      </c>
      <c r="R280" s="23">
        <f>IF(COUNT(I280)=0,"",VLOOKUP(I280,Pts!$A$2:$B$112,2,FALSE))</f>
      </c>
      <c r="S280" s="24">
        <f>IF(COUNT(J280)=0,"",VLOOKUP(J280,Pts!$A$2:$B$112,2,FALSE))</f>
      </c>
      <c r="T280" s="23">
        <f>IF(COUNT(K280)=0,"",VLOOKUP(K280,Pts!$A$2:$B$112,2,FALSE))</f>
      </c>
      <c r="U280" s="24">
        <f>IF(COUNT(L280)=0,"",VLOOKUP(L280,Pts!$A$2:$B$112,2,FALSE))</f>
      </c>
      <c r="V280" s="23">
        <f>IF(COUNT(M280)=0,"",VLOOKUP(M280,Pts!$A$2:$B$112,2,FALSE))</f>
      </c>
      <c r="W280" s="24">
        <f>IF(COUNT(N280)=0,"",VLOOKUP(N280,Pts!$A$2:$B$112,2,FALSE))</f>
      </c>
      <c r="X280" s="25">
        <f t="shared" si="5"/>
        <v>0</v>
      </c>
      <c r="Y280" s="25">
        <f>IF(COUNT(O280:W280)=Pts!$D$1,SUM(O280:W280)-SMALL(O280:W280,1),SUM(O280:W280))</f>
        <v>0</v>
      </c>
    </row>
    <row r="281" spans="1:25" s="80" customFormat="1" ht="12.75" customHeight="1">
      <c r="A281" s="225">
        <v>250</v>
      </c>
      <c r="B281" s="249" t="s">
        <v>16</v>
      </c>
      <c r="C281" s="252" t="s">
        <v>43</v>
      </c>
      <c r="D281" s="253" t="s">
        <v>25</v>
      </c>
      <c r="E281" s="240" t="s">
        <v>44</v>
      </c>
      <c r="F281" s="19"/>
      <c r="G281" s="20"/>
      <c r="H281" s="21"/>
      <c r="I281" s="20"/>
      <c r="J281" s="21"/>
      <c r="K281" s="20"/>
      <c r="L281" s="21"/>
      <c r="M281" s="20"/>
      <c r="N281" s="101"/>
      <c r="O281" s="22">
        <f>IF(COUNT(F281)=0,"",VLOOKUP(F281,Pts!$A$2:$B$112,2,FALSE))</f>
      </c>
      <c r="P281" s="23">
        <f>IF(COUNT(G281)=0,"",VLOOKUP(G281,Pts!$A$2:$B$112,2,FALSE))</f>
      </c>
      <c r="Q281" s="24">
        <f>IF(COUNT(H281)=0,"",VLOOKUP(H281,Pts!$A$2:$B$112,2,FALSE))</f>
      </c>
      <c r="R281" s="23">
        <f>IF(COUNT(I281)=0,"",VLOOKUP(I281,Pts!$A$2:$B$112,2,FALSE))</f>
      </c>
      <c r="S281" s="24">
        <f>IF(COUNT(J281)=0,"",VLOOKUP(J281,Pts!$A$2:$B$112,2,FALSE))</f>
      </c>
      <c r="T281" s="23">
        <f>IF(COUNT(K281)=0,"",VLOOKUP(K281,Pts!$A$2:$B$112,2,FALSE))</f>
      </c>
      <c r="U281" s="24">
        <f>IF(COUNT(L281)=0,"",VLOOKUP(L281,Pts!$A$2:$B$112,2,FALSE))</f>
      </c>
      <c r="V281" s="23">
        <f>IF(COUNT(M281)=0,"",VLOOKUP(M281,Pts!$A$2:$B$112,2,FALSE))</f>
      </c>
      <c r="W281" s="24">
        <f>IF(COUNT(N281)=0,"",VLOOKUP(N281,Pts!$A$2:$B$112,2,FALSE))</f>
      </c>
      <c r="X281" s="25">
        <f t="shared" si="5"/>
        <v>0</v>
      </c>
      <c r="Y281" s="25">
        <f>IF(COUNT(O281:W281)=Pts!$D$1,SUM(O281:W281)-SMALL(O281:W281,1),SUM(O281:W281))</f>
        <v>0</v>
      </c>
    </row>
    <row r="282" spans="1:25" s="80" customFormat="1" ht="12.75" customHeight="1">
      <c r="A282" s="218" t="s">
        <v>340</v>
      </c>
      <c r="B282" s="397"/>
      <c r="C282" s="401" t="s">
        <v>71</v>
      </c>
      <c r="D282" s="406" t="s">
        <v>72</v>
      </c>
      <c r="E282" s="373" t="s">
        <v>428</v>
      </c>
      <c r="F282" s="19"/>
      <c r="G282" s="20"/>
      <c r="H282" s="21"/>
      <c r="I282" s="20"/>
      <c r="J282" s="21"/>
      <c r="K282" s="20"/>
      <c r="L282" s="21"/>
      <c r="M282" s="20"/>
      <c r="N282" s="101"/>
      <c r="O282" s="22"/>
      <c r="P282" s="23"/>
      <c r="Q282" s="24"/>
      <c r="R282" s="23"/>
      <c r="S282" s="24"/>
      <c r="T282" s="23"/>
      <c r="U282" s="24">
        <f>IF(COUNT(L282)=0,"",VLOOKUP(L282,Pts!$A$2:$B$112,2,FALSE))</f>
      </c>
      <c r="V282" s="23">
        <f>IF(COUNT(M282)=0,"",VLOOKUP(M282,Pts!$A$2:$B$112,2,FALSE))</f>
      </c>
      <c r="W282" s="24">
        <f>IF(COUNT(N282)=0,"",VLOOKUP(N282,Pts!$A$2:$B$112,2,FALSE))</f>
      </c>
      <c r="X282" s="25">
        <f t="shared" si="5"/>
        <v>0</v>
      </c>
      <c r="Y282" s="25">
        <f>IF(COUNT(O282:W282)=Pts!$D$1,SUM(O282:W282)-SMALL(O282:W282,1),SUM(O282:W282))</f>
        <v>0</v>
      </c>
    </row>
    <row r="283" spans="1:25" s="80" customFormat="1" ht="12.75" customHeight="1">
      <c r="A283" s="241" t="s">
        <v>340</v>
      </c>
      <c r="B283" s="269"/>
      <c r="C283" s="270" t="s">
        <v>417</v>
      </c>
      <c r="D283" s="271" t="s">
        <v>18</v>
      </c>
      <c r="E283" s="240" t="s">
        <v>380</v>
      </c>
      <c r="F283" s="19"/>
      <c r="G283" s="20"/>
      <c r="H283" s="21"/>
      <c r="I283" s="20"/>
      <c r="J283" s="21"/>
      <c r="K283" s="20"/>
      <c r="L283" s="21"/>
      <c r="M283" s="20"/>
      <c r="N283" s="101"/>
      <c r="O283" s="22">
        <f>IF(COUNT(F283)=0,"",VLOOKUP(F283,Pts!$A$2:$B$112,2,FALSE))</f>
      </c>
      <c r="P283" s="23">
        <f>IF(COUNT(G283)=0,"",VLOOKUP(G283,Pts!$A$2:$B$112,2,FALSE))</f>
      </c>
      <c r="Q283" s="24">
        <f>IF(COUNT(H283)=0,"",VLOOKUP(H283,Pts!$A$2:$B$112,2,FALSE))</f>
      </c>
      <c r="R283" s="23">
        <f>IF(COUNT(I283)=0,"",VLOOKUP(I283,Pts!$A$2:$B$112,2,FALSE))</f>
      </c>
      <c r="S283" s="24">
        <f>IF(COUNT(J283)=0,"",VLOOKUP(J283,Pts!$A$2:$B$112,2,FALSE))</f>
      </c>
      <c r="T283" s="23">
        <f>IF(COUNT(K283)=0,"",VLOOKUP(K283,Pts!$A$2:$B$112,2,FALSE))</f>
      </c>
      <c r="U283" s="24">
        <f>IF(COUNT(L283)=0,"",VLOOKUP(L283,Pts!$A$2:$B$112,2,FALSE))</f>
      </c>
      <c r="V283" s="23">
        <f>IF(COUNT(M283)=0,"",VLOOKUP(M283,Pts!$A$2:$B$112,2,FALSE))</f>
      </c>
      <c r="W283" s="24">
        <f>IF(COUNT(N283)=0,"",VLOOKUP(N283,Pts!$A$2:$B$112,2,FALSE))</f>
      </c>
      <c r="X283" s="25">
        <f t="shared" si="5"/>
        <v>0</v>
      </c>
      <c r="Y283" s="25">
        <f>IF(COUNT(O283:W283)=Pts!$D$1,SUM(O283:W283)-SMALL(O283:W283,1),SUM(O283:W283))</f>
        <v>0</v>
      </c>
    </row>
    <row r="284" spans="1:25" s="80" customFormat="1" ht="12.75" customHeight="1">
      <c r="A284" s="220" t="s">
        <v>341</v>
      </c>
      <c r="B284" s="237"/>
      <c r="C284" s="238" t="s">
        <v>358</v>
      </c>
      <c r="D284" s="239" t="s">
        <v>359</v>
      </c>
      <c r="E284" s="224" t="s">
        <v>353</v>
      </c>
      <c r="F284" s="19"/>
      <c r="G284" s="20"/>
      <c r="H284" s="21"/>
      <c r="I284" s="20"/>
      <c r="J284" s="21"/>
      <c r="K284" s="20"/>
      <c r="L284" s="21"/>
      <c r="M284" s="20"/>
      <c r="N284" s="101"/>
      <c r="O284" s="22">
        <f>IF(COUNT(F284)=0,"",VLOOKUP(F284,Pts!$A$2:$B$112,2,FALSE))</f>
      </c>
      <c r="P284" s="23">
        <f>IF(COUNT(G284)=0,"",VLOOKUP(G284,Pts!$A$2:$B$112,2,FALSE))</f>
      </c>
      <c r="Q284" s="24">
        <f>IF(COUNT(H284)=0,"",VLOOKUP(H284,Pts!$A$2:$B$112,2,FALSE))</f>
      </c>
      <c r="R284" s="23">
        <f>IF(COUNT(I284)=0,"",VLOOKUP(I284,Pts!$A$2:$B$112,2,FALSE))</f>
      </c>
      <c r="S284" s="24">
        <f>IF(COUNT(J284)=0,"",VLOOKUP(J284,Pts!$A$2:$B$112,2,FALSE))</f>
      </c>
      <c r="T284" s="23">
        <f>IF(COUNT(K284)=0,"",VLOOKUP(K284,Pts!$A$2:$B$112,2,FALSE))</f>
      </c>
      <c r="U284" s="24"/>
      <c r="V284" s="23"/>
      <c r="W284" s="24"/>
      <c r="X284" s="25">
        <f t="shared" si="5"/>
        <v>0</v>
      </c>
      <c r="Y284" s="25">
        <f>IF(COUNT(O284:W284)=Pts!$D$1,SUM(O284:W284)-SMALL(O284:W284,1),SUM(O284:W284))</f>
        <v>0</v>
      </c>
    </row>
    <row r="285" spans="1:25" s="80" customFormat="1" ht="12.75" customHeight="1">
      <c r="A285" s="225" t="s">
        <v>337</v>
      </c>
      <c r="B285" s="260"/>
      <c r="C285" s="261" t="s">
        <v>351</v>
      </c>
      <c r="D285" s="262" t="s">
        <v>352</v>
      </c>
      <c r="E285" s="240" t="s">
        <v>148</v>
      </c>
      <c r="F285" s="19"/>
      <c r="G285" s="20"/>
      <c r="H285" s="21"/>
      <c r="I285" s="20"/>
      <c r="J285" s="21"/>
      <c r="K285" s="20"/>
      <c r="L285" s="21"/>
      <c r="M285" s="20"/>
      <c r="N285" s="101"/>
      <c r="O285" s="22">
        <f>IF(COUNT(F285)=0,"",VLOOKUP(F285,Pts!$A$2:$B$112,2,FALSE))</f>
      </c>
      <c r="P285" s="23">
        <f>IF(COUNT(G285)=0,"",VLOOKUP(G285,Pts!$A$2:$B$112,2,FALSE))</f>
      </c>
      <c r="Q285" s="24">
        <f>IF(COUNT(H285)=0,"",VLOOKUP(H285,Pts!$A$2:$B$112,2,FALSE))</f>
      </c>
      <c r="R285" s="23">
        <f>IF(COUNT(I285)=0,"",VLOOKUP(I285,Pts!$A$2:$B$112,2,FALSE))</f>
      </c>
      <c r="S285" s="24">
        <f>IF(COUNT(J285)=0,"",VLOOKUP(J285,Pts!$A$2:$B$112,2,FALSE))</f>
      </c>
      <c r="T285" s="23">
        <f>IF(COUNT(K285)=0,"",VLOOKUP(K285,Pts!$A$2:$B$112,2,FALSE))</f>
      </c>
      <c r="U285" s="24">
        <f>IF(COUNT(L285)=0,"",VLOOKUP(L285,Pts!$A$2:$B$112,2,FALSE))</f>
      </c>
      <c r="V285" s="23">
        <f>IF(COUNT(M285)=0,"",VLOOKUP(M285,Pts!$A$2:$B$112,2,FALSE))</f>
      </c>
      <c r="W285" s="24">
        <f>IF(COUNT(N285)=0,"",VLOOKUP(N285,Pts!$A$2:$B$112,2,FALSE))</f>
      </c>
      <c r="X285" s="25">
        <f t="shared" si="5"/>
        <v>0</v>
      </c>
      <c r="Y285" s="25">
        <f>IF(COUNT(O285:W285)=Pts!$D$1,SUM(O285:W285)-SMALL(O285:W285,1),SUM(O285:W285))</f>
        <v>0</v>
      </c>
    </row>
    <row r="286" spans="1:25" s="80" customFormat="1" ht="12.75" customHeight="1">
      <c r="A286" s="225" t="s">
        <v>337</v>
      </c>
      <c r="B286" s="263"/>
      <c r="C286" s="264" t="s">
        <v>151</v>
      </c>
      <c r="D286" s="265" t="s">
        <v>34</v>
      </c>
      <c r="E286" s="224" t="s">
        <v>150</v>
      </c>
      <c r="F286" s="19"/>
      <c r="G286" s="20"/>
      <c r="H286" s="21"/>
      <c r="I286" s="20"/>
      <c r="J286" s="21"/>
      <c r="K286" s="20"/>
      <c r="L286" s="21"/>
      <c r="M286" s="20"/>
      <c r="N286" s="101"/>
      <c r="O286" s="22">
        <f>IF(COUNT(F286)=0,"",VLOOKUP(F286,Pts!$A$2:$B$112,2,FALSE))</f>
      </c>
      <c r="P286" s="23">
        <f>IF(COUNT(G286)=0,"",VLOOKUP(G286,Pts!$A$2:$B$112,2,FALSE))</f>
      </c>
      <c r="Q286" s="24">
        <f>IF(COUNT(H286)=0,"",VLOOKUP(H286,Pts!$A$2:$B$112,2,FALSE))</f>
      </c>
      <c r="R286" s="23">
        <f>IF(COUNT(I286)=0,"",VLOOKUP(I286,Pts!$A$2:$B$112,2,FALSE))</f>
      </c>
      <c r="S286" s="24">
        <f>IF(COUNT(J286)=0,"",VLOOKUP(J286,Pts!$A$2:$B$112,2,FALSE))</f>
      </c>
      <c r="T286" s="23">
        <f>IF(COUNT(K286)=0,"",VLOOKUP(K286,Pts!$A$2:$B$112,2,FALSE))</f>
      </c>
      <c r="U286" s="24">
        <f>IF(COUNT(L286)=0,"",VLOOKUP(L286,Pts!$A$2:$B$112,2,FALSE))</f>
      </c>
      <c r="V286" s="23">
        <f>IF(COUNT(M286)=0,"",VLOOKUP(M286,Pts!$A$2:$B$112,2,FALSE))</f>
      </c>
      <c r="W286" s="24">
        <f>IF(COUNT(N286)=0,"",VLOOKUP(N286,Pts!$A$2:$B$112,2,FALSE))</f>
      </c>
      <c r="X286" s="25">
        <f t="shared" si="5"/>
        <v>0</v>
      </c>
      <c r="Y286" s="25">
        <f>IF(COUNT(O286:W286)=Pts!$D$1,SUM(O286:W286)-SMALL(O286:W286,1),SUM(O286:W286))</f>
        <v>0</v>
      </c>
    </row>
    <row r="287" spans="1:25" s="80" customFormat="1" ht="12.75" customHeight="1">
      <c r="A287" s="225" t="s">
        <v>340</v>
      </c>
      <c r="B287" s="237"/>
      <c r="C287" s="238" t="s">
        <v>151</v>
      </c>
      <c r="D287" s="239" t="s">
        <v>126</v>
      </c>
      <c r="E287" s="240" t="s">
        <v>148</v>
      </c>
      <c r="F287" s="19"/>
      <c r="G287" s="20"/>
      <c r="H287" s="21"/>
      <c r="I287" s="20"/>
      <c r="J287" s="21"/>
      <c r="K287" s="20"/>
      <c r="L287" s="21"/>
      <c r="M287" s="20"/>
      <c r="N287" s="101"/>
      <c r="O287" s="22">
        <f>IF(COUNT(F287)=0,"",VLOOKUP(F287,Pts!$A$2:$B$112,2,FALSE))</f>
      </c>
      <c r="P287" s="23">
        <f>IF(COUNT(G287)=0,"",VLOOKUP(G287,Pts!$A$2:$B$112,2,FALSE))</f>
      </c>
      <c r="Q287" s="24">
        <f>IF(COUNT(H287)=0,"",VLOOKUP(H287,Pts!$A$2:$B$112,2,FALSE))</f>
      </c>
      <c r="R287" s="23">
        <f>IF(COUNT(I287)=0,"",VLOOKUP(I287,Pts!$A$2:$B$112,2,FALSE))</f>
      </c>
      <c r="S287" s="24">
        <f>IF(COUNT(J287)=0,"",VLOOKUP(J287,Pts!$A$2:$B$112,2,FALSE))</f>
      </c>
      <c r="T287" s="23">
        <f>IF(COUNT(K287)=0,"",VLOOKUP(K287,Pts!$A$2:$B$112,2,FALSE))</f>
      </c>
      <c r="U287" s="24">
        <f>IF(COUNT(L287)=0,"",VLOOKUP(L287,Pts!$A$2:$B$112,2,FALSE))</f>
      </c>
      <c r="V287" s="23">
        <f>IF(COUNT(M287)=0,"",VLOOKUP(M287,Pts!$A$2:$B$112,2,FALSE))</f>
      </c>
      <c r="W287" s="24">
        <f>IF(COUNT(N287)=0,"",VLOOKUP(N287,Pts!$A$2:$B$112,2,FALSE))</f>
      </c>
      <c r="X287" s="25">
        <f t="shared" si="5"/>
        <v>0</v>
      </c>
      <c r="Y287" s="25">
        <f>IF(COUNT(O287:W287)=Pts!$D$1,SUM(O287:W287)-SMALL(O287:W287,1),SUM(O287:W287))</f>
        <v>0</v>
      </c>
    </row>
    <row r="288" spans="1:25" s="80" customFormat="1" ht="12.75" customHeight="1">
      <c r="A288" s="225" t="s">
        <v>337</v>
      </c>
      <c r="B288" s="237"/>
      <c r="C288" s="238" t="s">
        <v>367</v>
      </c>
      <c r="D288" s="239" t="s">
        <v>276</v>
      </c>
      <c r="E288" s="240" t="s">
        <v>99</v>
      </c>
      <c r="F288" s="19"/>
      <c r="G288" s="20"/>
      <c r="H288" s="21"/>
      <c r="I288" s="20"/>
      <c r="J288" s="21"/>
      <c r="K288" s="20"/>
      <c r="L288" s="21"/>
      <c r="M288" s="20"/>
      <c r="N288" s="101"/>
      <c r="O288" s="22">
        <f>IF(COUNT(F288)=0,"",VLOOKUP(F288,Pts!$A$2:$B$112,2,FALSE))</f>
      </c>
      <c r="P288" s="23">
        <f>IF(COUNT(G288)=0,"",VLOOKUP(G288,Pts!$A$2:$B$112,2,FALSE))</f>
      </c>
      <c r="Q288" s="24">
        <f>IF(COUNT(H288)=0,"",VLOOKUP(H288,Pts!$A$2:$B$112,2,FALSE))</f>
      </c>
      <c r="R288" s="23">
        <f>IF(COUNT(I288)=0,"",VLOOKUP(I288,Pts!$A$2:$B$112,2,FALSE))</f>
      </c>
      <c r="S288" s="24">
        <f>IF(COUNT(J288)=0,"",VLOOKUP(J288,Pts!$A$2:$B$112,2,FALSE))</f>
      </c>
      <c r="T288" s="23">
        <f>IF(COUNT(K288)=0,"",VLOOKUP(K288,Pts!$A$2:$B$112,2,FALSE))</f>
      </c>
      <c r="U288" s="24">
        <f>IF(COUNT(L288)=0,"",VLOOKUP(L288,Pts!$A$2:$B$112,2,FALSE))</f>
      </c>
      <c r="V288" s="23">
        <f>IF(COUNT(M288)=0,"",VLOOKUP(M288,Pts!$A$2:$B$112,2,FALSE))</f>
      </c>
      <c r="W288" s="24">
        <f>IF(COUNT(N288)=0,"",VLOOKUP(N288,Pts!$A$2:$B$112,2,FALSE))</f>
      </c>
      <c r="X288" s="25">
        <f t="shared" si="5"/>
        <v>0</v>
      </c>
      <c r="Y288" s="25">
        <f>IF(COUNT(O288:W288)=Pts!$D$1,SUM(O288:W288)-SMALL(O288:W288,1),SUM(O288:W288))</f>
        <v>0</v>
      </c>
    </row>
    <row r="289" spans="1:25" s="80" customFormat="1" ht="12.75" customHeight="1">
      <c r="A289" s="29"/>
      <c r="B289" s="71" t="s">
        <v>16</v>
      </c>
      <c r="C289" s="182" t="s">
        <v>526</v>
      </c>
      <c r="D289" s="183" t="s">
        <v>527</v>
      </c>
      <c r="E289" s="337" t="s">
        <v>22</v>
      </c>
      <c r="F289" s="19"/>
      <c r="G289" s="20"/>
      <c r="H289" s="21"/>
      <c r="I289" s="20"/>
      <c r="J289" s="21"/>
      <c r="K289" s="20"/>
      <c r="L289" s="21"/>
      <c r="M289" s="20"/>
      <c r="N289" s="101"/>
      <c r="O289" s="22">
        <f>IF(COUNT(F289)=0,"",VLOOKUP(F289,Pts!$A$2:$B$112,2,FALSE))</f>
      </c>
      <c r="P289" s="23">
        <f>IF(COUNT(G289)=0,"",VLOOKUP(G289,Pts!$A$2:$B$112,2,FALSE))</f>
      </c>
      <c r="Q289" s="24">
        <f>IF(COUNT(H289)=0,"",VLOOKUP(H289,Pts!$A$2:$B$112,2,FALSE))</f>
      </c>
      <c r="R289" s="23">
        <f>IF(COUNT(I289)=0,"",VLOOKUP(I289,Pts!$A$2:$B$112,2,FALSE))</f>
      </c>
      <c r="S289" s="24">
        <f>IF(COUNT(J289)=0,"",VLOOKUP(J289,Pts!$A$2:$B$112,2,FALSE))</f>
      </c>
      <c r="T289" s="23">
        <f>IF(COUNT(K289)=0,"",VLOOKUP(K289,Pts!$A$2:$B$112,2,FALSE))</f>
      </c>
      <c r="U289" s="24">
        <f>IF(COUNT(L289)=0,"",VLOOKUP(L289,Pts!$A$2:$B$112,2,FALSE))</f>
      </c>
      <c r="V289" s="23">
        <f>IF(COUNT(M289)=0,"",VLOOKUP(M289,Pts!$A$2:$B$112,2,FALSE))</f>
      </c>
      <c r="W289" s="24">
        <f>IF(COUNT(N289)=0,"",VLOOKUP(N289,Pts!$A$2:$B$112,2,FALSE))</f>
      </c>
      <c r="X289" s="25">
        <f t="shared" si="5"/>
        <v>0</v>
      </c>
      <c r="Y289" s="25">
        <f>IF(COUNT(O289:W289)=Pts!$D$1,SUM(O289:W289)-SMALL(O289:W289,1),SUM(O289:W289))</f>
        <v>0</v>
      </c>
    </row>
    <row r="290" spans="1:25" s="80" customFormat="1" ht="12.75" customHeight="1">
      <c r="A290" s="220" t="s">
        <v>337</v>
      </c>
      <c r="B290" s="237"/>
      <c r="C290" s="238" t="s">
        <v>388</v>
      </c>
      <c r="D290" s="239" t="s">
        <v>389</v>
      </c>
      <c r="E290" s="254" t="s">
        <v>121</v>
      </c>
      <c r="F290" s="19"/>
      <c r="G290" s="20"/>
      <c r="H290" s="21"/>
      <c r="I290" s="20"/>
      <c r="J290" s="21"/>
      <c r="K290" s="20"/>
      <c r="L290" s="21"/>
      <c r="M290" s="20"/>
      <c r="N290" s="101"/>
      <c r="O290" s="22">
        <f>IF(COUNT(F290)=0,"",VLOOKUP(F290,Pts!$A$2:$B$112,2,FALSE))</f>
      </c>
      <c r="P290" s="23">
        <f>IF(COUNT(G290)=0,"",VLOOKUP(G290,Pts!$A$2:$B$112,2,FALSE))</f>
      </c>
      <c r="Q290" s="24">
        <f>IF(COUNT(H290)=0,"",VLOOKUP(H290,Pts!$A$2:$B$112,2,FALSE))</f>
      </c>
      <c r="R290" s="23">
        <f>IF(COUNT(I290)=0,"",VLOOKUP(I290,Pts!$A$2:$B$112,2,FALSE))</f>
      </c>
      <c r="S290" s="24">
        <f>IF(COUNT(J290)=0,"",VLOOKUP(J290,Pts!$A$2:$B$112,2,FALSE))</f>
      </c>
      <c r="T290" s="23">
        <f>IF(COUNT(K290)=0,"",VLOOKUP(K290,Pts!$A$2:$B$112,2,FALSE))</f>
      </c>
      <c r="U290" s="24">
        <f>IF(COUNT(L290)=0,"",VLOOKUP(L290,Pts!$A$2:$B$112,2,FALSE))</f>
      </c>
      <c r="V290" s="23">
        <f>IF(COUNT(M290)=0,"",VLOOKUP(M290,Pts!$A$2:$B$112,2,FALSE))</f>
      </c>
      <c r="W290" s="24">
        <f>IF(COUNT(N290)=0,"",VLOOKUP(N290,Pts!$A$2:$B$112,2,FALSE))</f>
      </c>
      <c r="X290" s="25">
        <f t="shared" si="5"/>
        <v>0</v>
      </c>
      <c r="Y290" s="25">
        <f>IF(COUNT(O290:W290)=Pts!$D$1,SUM(O290:W290)-SMALL(O290:W290,1),SUM(O290:W290))</f>
        <v>0</v>
      </c>
    </row>
    <row r="291" spans="1:25" s="80" customFormat="1" ht="12.75" customHeight="1">
      <c r="A291" s="255"/>
      <c r="B291" s="234" t="s">
        <v>136</v>
      </c>
      <c r="C291" s="235" t="s">
        <v>420</v>
      </c>
      <c r="D291" s="236" t="s">
        <v>42</v>
      </c>
      <c r="E291" s="336" t="s">
        <v>121</v>
      </c>
      <c r="F291" s="19"/>
      <c r="G291" s="20"/>
      <c r="H291" s="21"/>
      <c r="I291" s="20"/>
      <c r="J291" s="21"/>
      <c r="K291" s="20"/>
      <c r="L291" s="21"/>
      <c r="M291" s="20"/>
      <c r="N291" s="101"/>
      <c r="O291" s="22">
        <f>IF(COUNT(F291)=0,"",VLOOKUP(F291,Pts!$A$2:$B$112,2,FALSE))</f>
      </c>
      <c r="P291" s="23">
        <f>IF(COUNT(G291)=0,"",VLOOKUP(G291,Pts!$A$2:$B$112,2,FALSE))</f>
      </c>
      <c r="Q291" s="24">
        <f>IF(COUNT(H291)=0,"",VLOOKUP(H291,Pts!$A$2:$B$112,2,FALSE))</f>
      </c>
      <c r="R291" s="23">
        <f>IF(COUNT(I291)=0,"",VLOOKUP(I291,Pts!$A$2:$B$112,2,FALSE))</f>
      </c>
      <c r="S291" s="24">
        <f>IF(COUNT(J291)=0,"",VLOOKUP(J291,Pts!$A$2:$B$112,2,FALSE))</f>
      </c>
      <c r="T291" s="23">
        <f>IF(COUNT(K291)=0,"",VLOOKUP(K291,Pts!$A$2:$B$112,2,FALSE))</f>
      </c>
      <c r="U291" s="24">
        <f>IF(COUNT(L291)=0,"",VLOOKUP(L291,Pts!$A$2:$B$112,2,FALSE))</f>
      </c>
      <c r="V291" s="23">
        <f>IF(COUNT(M291)=0,"",VLOOKUP(M291,Pts!$A$2:$B$112,2,FALSE))</f>
      </c>
      <c r="W291" s="24">
        <f>IF(COUNT(N291)=0,"",VLOOKUP(N291,Pts!$A$2:$B$112,2,FALSE))</f>
      </c>
      <c r="X291" s="25">
        <f t="shared" si="5"/>
        <v>0</v>
      </c>
      <c r="Y291" s="25">
        <f>IF(COUNT(O291:W291)=Pts!$D$1,SUM(O291:W291)-SMALL(O291:W291,1),SUM(O291:W291))</f>
        <v>0</v>
      </c>
    </row>
    <row r="292" spans="1:25" s="80" customFormat="1" ht="12.75" customHeight="1">
      <c r="A292" s="226" t="s">
        <v>340</v>
      </c>
      <c r="B292" s="234" t="s">
        <v>50</v>
      </c>
      <c r="C292" s="222" t="s">
        <v>420</v>
      </c>
      <c r="D292" s="223" t="s">
        <v>421</v>
      </c>
      <c r="E292" s="224" t="s">
        <v>121</v>
      </c>
      <c r="F292" s="19"/>
      <c r="G292" s="20"/>
      <c r="H292" s="21"/>
      <c r="I292" s="20"/>
      <c r="J292" s="21"/>
      <c r="K292" s="20"/>
      <c r="L292" s="21"/>
      <c r="M292" s="20"/>
      <c r="N292" s="101"/>
      <c r="O292" s="22">
        <f>IF(COUNT(F292)=0,"",VLOOKUP(F292,Pts!$A$2:$B$112,2,FALSE))</f>
      </c>
      <c r="P292" s="23">
        <f>IF(COUNT(G292)=0,"",VLOOKUP(G292,Pts!$A$2:$B$112,2,FALSE))</f>
      </c>
      <c r="Q292" s="24">
        <f>IF(COUNT(H292)=0,"",VLOOKUP(H292,Pts!$A$2:$B$112,2,FALSE))</f>
      </c>
      <c r="R292" s="23">
        <f>IF(COUNT(I292)=0,"",VLOOKUP(I292,Pts!$A$2:$B$112,2,FALSE))</f>
      </c>
      <c r="S292" s="24">
        <f>IF(COUNT(J292)=0,"",VLOOKUP(J292,Pts!$A$2:$B$112,2,FALSE))</f>
      </c>
      <c r="T292" s="23">
        <f>IF(COUNT(K292)=0,"",VLOOKUP(K292,Pts!$A$2:$B$112,2,FALSE))</f>
      </c>
      <c r="U292" s="24">
        <f>IF(COUNT(L292)=0,"",VLOOKUP(L292,Pts!$A$2:$B$112,2,FALSE))</f>
      </c>
      <c r="V292" s="23">
        <f>IF(COUNT(M292)=0,"",VLOOKUP(M292,Pts!$A$2:$B$112,2,FALSE))</f>
      </c>
      <c r="W292" s="24">
        <f>IF(COUNT(N292)=0,"",VLOOKUP(N292,Pts!$A$2:$B$112,2,FALSE))</f>
      </c>
      <c r="X292" s="25">
        <f t="shared" si="5"/>
        <v>0</v>
      </c>
      <c r="Y292" s="25">
        <f>IF(COUNT(O292:W292)=Pts!$D$1,SUM(O292:W292)-SMALL(O292:W292,1),SUM(O292:W292))</f>
        <v>0</v>
      </c>
    </row>
    <row r="293" spans="1:25" s="80" customFormat="1" ht="12.75" customHeight="1">
      <c r="A293" s="220" t="s">
        <v>337</v>
      </c>
      <c r="B293" s="237" t="s">
        <v>16</v>
      </c>
      <c r="C293" s="238" t="s">
        <v>86</v>
      </c>
      <c r="D293" s="239" t="s">
        <v>42</v>
      </c>
      <c r="E293" s="259" t="s">
        <v>22</v>
      </c>
      <c r="F293" s="19"/>
      <c r="G293" s="20"/>
      <c r="H293" s="21"/>
      <c r="I293" s="20"/>
      <c r="J293" s="21"/>
      <c r="K293" s="20"/>
      <c r="L293" s="21"/>
      <c r="M293" s="20"/>
      <c r="N293" s="101"/>
      <c r="O293" s="22">
        <f>IF(COUNT(F293)=0,"",VLOOKUP(F293,Pts!$A$2:$B$112,2,FALSE))</f>
      </c>
      <c r="P293" s="23">
        <f>IF(COUNT(G293)=0,"",VLOOKUP(G293,Pts!$A$2:$B$112,2,FALSE))</f>
      </c>
      <c r="Q293" s="24">
        <f>IF(COUNT(H293)=0,"",VLOOKUP(H293,Pts!$A$2:$B$112,2,FALSE))</f>
      </c>
      <c r="R293" s="23">
        <f>IF(COUNT(I293)=0,"",VLOOKUP(I293,Pts!$A$2:$B$112,2,FALSE))</f>
      </c>
      <c r="S293" s="24">
        <f>IF(COUNT(J293)=0,"",VLOOKUP(J293,Pts!$A$2:$B$112,2,FALSE))</f>
      </c>
      <c r="T293" s="23">
        <f>IF(COUNT(K293)=0,"",VLOOKUP(K293,Pts!$A$2:$B$112,2,FALSE))</f>
      </c>
      <c r="U293" s="24">
        <f>IF(COUNT(L293)=0,"",VLOOKUP(L293,Pts!$A$2:$B$112,2,FALSE))</f>
      </c>
      <c r="V293" s="23">
        <f>IF(COUNT(M293)=0,"",VLOOKUP(M293,Pts!$A$2:$B$112,2,FALSE))</f>
      </c>
      <c r="W293" s="24">
        <f>IF(COUNT(N293)=0,"",VLOOKUP(N293,Pts!$A$2:$B$112,2,FALSE))</f>
      </c>
      <c r="X293" s="25">
        <f t="shared" si="5"/>
        <v>0</v>
      </c>
      <c r="Y293" s="25">
        <f>IF(COUNT(O293:W293)=Pts!$D$1,SUM(O293:W293)-SMALL(O293:W293,1),SUM(O293:W293))</f>
        <v>0</v>
      </c>
    </row>
    <row r="294" spans="1:25" s="80" customFormat="1" ht="12.75" customHeight="1">
      <c r="A294" s="225" t="s">
        <v>337</v>
      </c>
      <c r="B294" s="237"/>
      <c r="C294" s="238" t="s">
        <v>356</v>
      </c>
      <c r="D294" s="239" t="s">
        <v>332</v>
      </c>
      <c r="E294" s="240" t="s">
        <v>99</v>
      </c>
      <c r="F294" s="19"/>
      <c r="G294" s="20"/>
      <c r="H294" s="21"/>
      <c r="I294" s="20"/>
      <c r="J294" s="21"/>
      <c r="K294" s="20"/>
      <c r="L294" s="21"/>
      <c r="M294" s="20"/>
      <c r="N294" s="101"/>
      <c r="O294" s="22">
        <f>IF(COUNT(F294)=0,"",VLOOKUP(F294,Pts!$A$2:$B$112,2,FALSE))</f>
      </c>
      <c r="P294" s="23">
        <f>IF(COUNT(G294)=0,"",VLOOKUP(G294,Pts!$A$2:$B$112,2,FALSE))</f>
      </c>
      <c r="Q294" s="24">
        <f>IF(COUNT(H294)=0,"",VLOOKUP(H294,Pts!$A$2:$B$112,2,FALSE))</f>
      </c>
      <c r="R294" s="23">
        <f>IF(COUNT(I294)=0,"",VLOOKUP(I294,Pts!$A$2:$B$112,2,FALSE))</f>
      </c>
      <c r="S294" s="24">
        <f>IF(COUNT(J294)=0,"",VLOOKUP(J294,Pts!$A$2:$B$112,2,FALSE))</f>
      </c>
      <c r="T294" s="23">
        <f>IF(COUNT(K294)=0,"",VLOOKUP(K294,Pts!$A$2:$B$112,2,FALSE))</f>
      </c>
      <c r="U294" s="24">
        <f>IF(COUNT(L294)=0,"",VLOOKUP(L294,Pts!$A$2:$B$112,2,FALSE))</f>
      </c>
      <c r="V294" s="23">
        <f>IF(COUNT(M294)=0,"",VLOOKUP(M294,Pts!$A$2:$B$112,2,FALSE))</f>
      </c>
      <c r="W294" s="24">
        <f>IF(COUNT(N294)=0,"",VLOOKUP(N294,Pts!$A$2:$B$112,2,FALSE))</f>
      </c>
      <c r="X294" s="25">
        <f t="shared" si="5"/>
        <v>0</v>
      </c>
      <c r="Y294" s="25">
        <f>IF(COUNT(O294:W294)=Pts!$D$1,SUM(O294:W294)-SMALL(O294:W294,1),SUM(O294:W294))</f>
        <v>0</v>
      </c>
    </row>
    <row r="295" spans="1:25" s="80" customFormat="1" ht="12.75" customHeight="1">
      <c r="A295" s="220" t="s">
        <v>337</v>
      </c>
      <c r="B295" s="237" t="s">
        <v>16</v>
      </c>
      <c r="C295" s="238" t="s">
        <v>461</v>
      </c>
      <c r="D295" s="239" t="s">
        <v>42</v>
      </c>
      <c r="E295" s="240" t="s">
        <v>310</v>
      </c>
      <c r="F295" s="19"/>
      <c r="G295" s="20"/>
      <c r="H295" s="21"/>
      <c r="I295" s="20"/>
      <c r="J295" s="21"/>
      <c r="K295" s="20"/>
      <c r="L295" s="21"/>
      <c r="M295" s="20"/>
      <c r="N295" s="101"/>
      <c r="O295" s="22">
        <f>IF(COUNT(F295)=0,"",VLOOKUP(F295,Pts!$A$2:$B$112,2,FALSE))</f>
      </c>
      <c r="P295" s="23">
        <f>IF(COUNT(G295)=0,"",VLOOKUP(G295,Pts!$A$2:$B$112,2,FALSE))</f>
      </c>
      <c r="Q295" s="24">
        <f>IF(COUNT(H295)=0,"",VLOOKUP(H295,Pts!$A$2:$B$112,2,FALSE))</f>
      </c>
      <c r="R295" s="23">
        <f>IF(COUNT(I295)=0,"",VLOOKUP(I295,Pts!$A$2:$B$112,2,FALSE))</f>
      </c>
      <c r="S295" s="24">
        <f>IF(COUNT(J295)=0,"",VLOOKUP(J295,Pts!$A$2:$B$112,2,FALSE))</f>
      </c>
      <c r="T295" s="23">
        <f>IF(COUNT(K295)=0,"",VLOOKUP(K295,Pts!$A$2:$B$112,2,FALSE))</f>
      </c>
      <c r="U295" s="24">
        <f>IF(COUNT(L295)=0,"",VLOOKUP(L295,Pts!$A$2:$B$112,2,FALSE))</f>
      </c>
      <c r="V295" s="23">
        <f>IF(COUNT(M295)=0,"",VLOOKUP(M295,Pts!$A$2:$B$112,2,FALSE))</f>
      </c>
      <c r="W295" s="24">
        <f>IF(COUNT(N295)=0,"",VLOOKUP(N295,Pts!$A$2:$B$112,2,FALSE))</f>
      </c>
      <c r="X295" s="25">
        <f t="shared" si="5"/>
        <v>0</v>
      </c>
      <c r="Y295" s="25">
        <f>IF(COUNT(O295:W295)=Pts!$D$1,SUM(O295:W295)-SMALL(O295:W295,1),SUM(O295:W295))</f>
        <v>0</v>
      </c>
    </row>
    <row r="296" spans="1:25" s="80" customFormat="1" ht="12.75" customHeight="1">
      <c r="A296" s="220" t="s">
        <v>340</v>
      </c>
      <c r="B296" s="237"/>
      <c r="C296" s="264" t="s">
        <v>582</v>
      </c>
      <c r="D296" s="265" t="s">
        <v>583</v>
      </c>
      <c r="E296" s="240" t="s">
        <v>129</v>
      </c>
      <c r="F296" s="19"/>
      <c r="G296" s="20"/>
      <c r="H296" s="21"/>
      <c r="I296" s="20"/>
      <c r="J296" s="21"/>
      <c r="K296" s="20"/>
      <c r="L296" s="21"/>
      <c r="M296" s="20"/>
      <c r="N296" s="101"/>
      <c r="O296" s="22">
        <f>IF(COUNT(F296)=0,"",VLOOKUP(F296,Pts!$A$2:$B$112,2,FALSE))</f>
      </c>
      <c r="P296" s="23">
        <f>IF(COUNT(G296)=0,"",VLOOKUP(G296,Pts!$A$2:$B$112,2,FALSE))</f>
      </c>
      <c r="Q296" s="24">
        <f>IF(COUNT(H296)=0,"",VLOOKUP(H296,Pts!$A$2:$B$112,2,FALSE))</f>
      </c>
      <c r="R296" s="23">
        <f>IF(COUNT(I296)=0,"",VLOOKUP(I296,Pts!$A$2:$B$112,2,FALSE))</f>
      </c>
      <c r="S296" s="24">
        <f>IF(COUNT(J296)=0,"",VLOOKUP(J296,Pts!$A$2:$B$112,2,FALSE))</f>
      </c>
      <c r="T296" s="23">
        <f>IF(COUNT(K296)=0,"",VLOOKUP(K296,Pts!$A$2:$B$112,2,FALSE))</f>
      </c>
      <c r="U296" s="24">
        <f>IF(COUNT(L296)=0,"",VLOOKUP(L296,Pts!$A$2:$B$112,2,FALSE))</f>
      </c>
      <c r="V296" s="23">
        <f>IF(COUNT(M296)=0,"",VLOOKUP(M296,Pts!$A$2:$B$112,2,FALSE))</f>
      </c>
      <c r="W296" s="24">
        <f>IF(COUNT(N296)=0,"",VLOOKUP(N296,Pts!$A$2:$B$112,2,FALSE))</f>
      </c>
      <c r="X296" s="25">
        <f t="shared" si="5"/>
        <v>0</v>
      </c>
      <c r="Y296" s="25">
        <f>IF(COUNT(O296:W296)=Pts!$D$1,SUM(O296:W296)-SMALL(O296:W296,1),SUM(O296:W296))</f>
        <v>0</v>
      </c>
    </row>
    <row r="297" spans="1:25" s="80" customFormat="1" ht="12.75" customHeight="1">
      <c r="A297" s="225" t="s">
        <v>337</v>
      </c>
      <c r="B297" s="242" t="s">
        <v>16</v>
      </c>
      <c r="C297" s="257" t="s">
        <v>382</v>
      </c>
      <c r="D297" s="258" t="s">
        <v>45</v>
      </c>
      <c r="E297" s="240" t="s">
        <v>26</v>
      </c>
      <c r="F297" s="19"/>
      <c r="G297" s="20"/>
      <c r="H297" s="21"/>
      <c r="I297" s="20"/>
      <c r="J297" s="21"/>
      <c r="K297" s="20"/>
      <c r="L297" s="21"/>
      <c r="M297" s="20"/>
      <c r="N297" s="101"/>
      <c r="O297" s="22">
        <f>IF(COUNT(F297)=0,"",VLOOKUP(F297,Pts!$A$2:$B$112,2,FALSE))</f>
      </c>
      <c r="P297" s="23">
        <f>IF(COUNT(G297)=0,"",VLOOKUP(G297,Pts!$A$2:$B$112,2,FALSE))</f>
      </c>
      <c r="Q297" s="24">
        <f>IF(COUNT(H297)=0,"",VLOOKUP(H297,Pts!$A$2:$B$112,2,FALSE))</f>
      </c>
      <c r="R297" s="23">
        <f>IF(COUNT(I297)=0,"",VLOOKUP(I297,Pts!$A$2:$B$112,2,FALSE))</f>
      </c>
      <c r="S297" s="24">
        <f>IF(COUNT(J297)=0,"",VLOOKUP(J297,Pts!$A$2:$B$112,2,FALSE))</f>
      </c>
      <c r="T297" s="23">
        <f>IF(COUNT(K297)=0,"",VLOOKUP(K297,Pts!$A$2:$B$112,2,FALSE))</f>
      </c>
      <c r="U297" s="24">
        <f>IF(COUNT(L297)=0,"",VLOOKUP(L297,Pts!$A$2:$B$112,2,FALSE))</f>
      </c>
      <c r="V297" s="23">
        <f>IF(COUNT(M297)=0,"",VLOOKUP(M297,Pts!$A$2:$B$112,2,FALSE))</f>
      </c>
      <c r="W297" s="24">
        <f>IF(COUNT(N297)=0,"",VLOOKUP(N297,Pts!$A$2:$B$112,2,FALSE))</f>
      </c>
      <c r="X297" s="25">
        <f t="shared" si="5"/>
        <v>0</v>
      </c>
      <c r="Y297" s="25">
        <f>IF(COUNT(O297:W297)=Pts!$D$1,SUM(O297:W297)-SMALL(O297:W297,1),SUM(O297:W297))</f>
        <v>0</v>
      </c>
    </row>
    <row r="298" spans="1:25" s="80" customFormat="1" ht="12.75" customHeight="1">
      <c r="A298" s="225" t="s">
        <v>340</v>
      </c>
      <c r="B298" s="221" t="s">
        <v>50</v>
      </c>
      <c r="C298" s="222" t="s">
        <v>479</v>
      </c>
      <c r="D298" s="223" t="s">
        <v>45</v>
      </c>
      <c r="E298" s="224" t="s">
        <v>28</v>
      </c>
      <c r="F298" s="19"/>
      <c r="G298" s="20"/>
      <c r="H298" s="21"/>
      <c r="I298" s="20"/>
      <c r="J298" s="21"/>
      <c r="K298" s="20"/>
      <c r="L298" s="21"/>
      <c r="M298" s="20"/>
      <c r="N298" s="101"/>
      <c r="O298" s="22">
        <f>IF(COUNT(F298)=0,"",VLOOKUP(F298,Pts!$A$2:$B$112,2,FALSE))</f>
      </c>
      <c r="P298" s="23">
        <f>IF(COUNT(G298)=0,"",VLOOKUP(G298,Pts!$A$2:$B$112,2,FALSE))</f>
      </c>
      <c r="Q298" s="24">
        <f>IF(COUNT(H298)=0,"",VLOOKUP(H298,Pts!$A$2:$B$112,2,FALSE))</f>
      </c>
      <c r="R298" s="23">
        <f>IF(COUNT(I298)=0,"",VLOOKUP(I298,Pts!$A$2:$B$112,2,FALSE))</f>
      </c>
      <c r="S298" s="24">
        <f>IF(COUNT(J298)=0,"",VLOOKUP(J298,Pts!$A$2:$B$112,2,FALSE))</f>
      </c>
      <c r="T298" s="23">
        <f>IF(COUNT(K298)=0,"",VLOOKUP(K298,Pts!$A$2:$B$112,2,FALSE))</f>
      </c>
      <c r="U298" s="24">
        <f>IF(COUNT(L298)=0,"",VLOOKUP(L298,Pts!$A$2:$B$112,2,FALSE))</f>
      </c>
      <c r="V298" s="23">
        <f>IF(COUNT(M298)=0,"",VLOOKUP(M298,Pts!$A$2:$B$112,2,FALSE))</f>
      </c>
      <c r="W298" s="24">
        <f>IF(COUNT(N298)=0,"",VLOOKUP(N298,Pts!$A$2:$B$112,2,FALSE))</f>
      </c>
      <c r="X298" s="25">
        <f t="shared" si="5"/>
        <v>0</v>
      </c>
      <c r="Y298" s="25">
        <f>IF(COUNT(O298:W298)=Pts!$D$1,SUM(O298:W298)-SMALL(O298:W298,1),SUM(O298:W298))</f>
        <v>0</v>
      </c>
    </row>
    <row r="299" spans="1:25" s="80" customFormat="1" ht="12.75" customHeight="1">
      <c r="A299" s="394" t="s">
        <v>341</v>
      </c>
      <c r="B299" s="390" t="s">
        <v>136</v>
      </c>
      <c r="C299" s="391" t="s">
        <v>482</v>
      </c>
      <c r="D299" s="392" t="s">
        <v>445</v>
      </c>
      <c r="E299" s="256" t="s">
        <v>481</v>
      </c>
      <c r="F299" s="19"/>
      <c r="G299" s="20"/>
      <c r="H299" s="21"/>
      <c r="I299" s="20"/>
      <c r="J299" s="21"/>
      <c r="K299" s="20"/>
      <c r="L299" s="21"/>
      <c r="M299" s="20"/>
      <c r="N299" s="101"/>
      <c r="O299" s="22">
        <f>IF(COUNT(F299)=0,"",VLOOKUP(F299,Pts!$A$2:$B$112,2,FALSE))</f>
      </c>
      <c r="P299" s="23">
        <f>IF(COUNT(G299)=0,"",VLOOKUP(G299,Pts!$A$2:$B$112,2,FALSE))</f>
      </c>
      <c r="Q299" s="24">
        <f>IF(COUNT(H299)=0,"",VLOOKUP(H299,Pts!$A$2:$B$112,2,FALSE))</f>
      </c>
      <c r="R299" s="23">
        <f>IF(COUNT(I299)=0,"",VLOOKUP(I299,Pts!$A$2:$B$112,2,FALSE))</f>
      </c>
      <c r="S299" s="24">
        <f>IF(COUNT(J299)=0,"",VLOOKUP(J299,Pts!$A$2:$B$112,2,FALSE))</f>
      </c>
      <c r="T299" s="23">
        <f>IF(COUNT(K299)=0,"",VLOOKUP(K299,Pts!$A$2:$B$112,2,FALSE))</f>
      </c>
      <c r="U299" s="24">
        <f>IF(COUNT(L299)=0,"",VLOOKUP(L299,Pts!$A$2:$B$112,2,FALSE))</f>
      </c>
      <c r="V299" s="23">
        <f>IF(COUNT(M299)=0,"",VLOOKUP(M299,Pts!$A$2:$B$112,2,FALSE))</f>
      </c>
      <c r="W299" s="24">
        <f>IF(COUNT(N299)=0,"",VLOOKUP(N299,Pts!$A$2:$B$112,2,FALSE))</f>
      </c>
      <c r="X299" s="25">
        <f t="shared" si="5"/>
        <v>0</v>
      </c>
      <c r="Y299" s="25">
        <f>IF(COUNT(O299:W299)=Pts!$D$1,SUM(O299:W299)-SMALL(O299:W299,1),SUM(O299:W299))</f>
        <v>0</v>
      </c>
    </row>
    <row r="300" spans="1:25" s="80" customFormat="1" ht="12.75" customHeight="1">
      <c r="A300" s="255"/>
      <c r="B300" s="221" t="s">
        <v>16</v>
      </c>
      <c r="C300" s="222" t="s">
        <v>157</v>
      </c>
      <c r="D300" s="223" t="s">
        <v>83</v>
      </c>
      <c r="E300" s="256" t="s">
        <v>158</v>
      </c>
      <c r="F300" s="19"/>
      <c r="G300" s="20"/>
      <c r="H300" s="21"/>
      <c r="I300" s="20"/>
      <c r="J300" s="21"/>
      <c r="K300" s="20"/>
      <c r="L300" s="21"/>
      <c r="M300" s="20"/>
      <c r="N300" s="101"/>
      <c r="O300" s="22">
        <f>IF(COUNT(F300)=0,"",VLOOKUP(F300,Pts!$A$2:$B$112,2,FALSE))</f>
      </c>
      <c r="P300" s="23">
        <f>IF(COUNT(G300)=0,"",VLOOKUP(G300,Pts!$A$2:$B$112,2,FALSE))</f>
      </c>
      <c r="Q300" s="24">
        <f>IF(COUNT(H300)=0,"",VLOOKUP(H300,Pts!$A$2:$B$112,2,FALSE))</f>
      </c>
      <c r="R300" s="23">
        <f>IF(COUNT(I300)=0,"",VLOOKUP(I300,Pts!$A$2:$B$112,2,FALSE))</f>
      </c>
      <c r="S300" s="24">
        <f>IF(COUNT(J300)=0,"",VLOOKUP(J300,Pts!$A$2:$B$112,2,FALSE))</f>
      </c>
      <c r="T300" s="23">
        <f>IF(COUNT(K300)=0,"",VLOOKUP(K300,Pts!$A$2:$B$112,2,FALSE))</f>
      </c>
      <c r="U300" s="24">
        <f>IF(COUNT(L300)=0,"",VLOOKUP(L300,Pts!$A$2:$B$112,2,FALSE))</f>
      </c>
      <c r="V300" s="23">
        <f>IF(COUNT(M300)=0,"",VLOOKUP(M300,Pts!$A$2:$B$112,2,FALSE))</f>
      </c>
      <c r="W300" s="24">
        <f>IF(COUNT(N300)=0,"",VLOOKUP(N300,Pts!$A$2:$B$112,2,FALSE))</f>
      </c>
      <c r="X300" s="25">
        <f t="shared" si="5"/>
        <v>0</v>
      </c>
      <c r="Y300" s="25">
        <f>IF(COUNT(O300:W300)=Pts!$D$1,SUM(O300:W300)-SMALL(O300:W300,1),SUM(O300:W300))</f>
        <v>0</v>
      </c>
    </row>
    <row r="301" spans="1:25" s="80" customFormat="1" ht="12.75" customHeight="1">
      <c r="A301" s="241" t="s">
        <v>337</v>
      </c>
      <c r="B301" s="237"/>
      <c r="C301" s="264" t="s">
        <v>547</v>
      </c>
      <c r="D301" s="265" t="s">
        <v>146</v>
      </c>
      <c r="E301" s="240" t="s">
        <v>158</v>
      </c>
      <c r="F301" s="19"/>
      <c r="G301" s="20"/>
      <c r="H301" s="21"/>
      <c r="I301" s="20"/>
      <c r="J301" s="21"/>
      <c r="K301" s="20"/>
      <c r="L301" s="21"/>
      <c r="M301" s="20"/>
      <c r="N301" s="101"/>
      <c r="O301" s="22">
        <f>IF(COUNT(F301)=0,"",VLOOKUP(F301,Pts!$A$2:$B$112,2,FALSE))</f>
      </c>
      <c r="P301" s="23">
        <f>IF(COUNT(G301)=0,"",VLOOKUP(G301,Pts!$A$2:$B$112,2,FALSE))</f>
      </c>
      <c r="Q301" s="24">
        <f>IF(COUNT(H301)=0,"",VLOOKUP(H301,Pts!$A$2:$B$112,2,FALSE))</f>
      </c>
      <c r="R301" s="23">
        <f>IF(COUNT(I301)=0,"",VLOOKUP(I301,Pts!$A$2:$B$112,2,FALSE))</f>
      </c>
      <c r="S301" s="24">
        <f>IF(COUNT(J301)=0,"",VLOOKUP(J301,Pts!$A$2:$B$112,2,FALSE))</f>
      </c>
      <c r="T301" s="23">
        <f>IF(COUNT(K301)=0,"",VLOOKUP(K301,Pts!$A$2:$B$112,2,FALSE))</f>
      </c>
      <c r="U301" s="24">
        <f>IF(COUNT(L301)=0,"",VLOOKUP(L301,Pts!$A$2:$B$112,2,FALSE))</f>
      </c>
      <c r="V301" s="23">
        <f>IF(COUNT(M301)=0,"",VLOOKUP(M301,Pts!$A$2:$B$112,2,FALSE))</f>
      </c>
      <c r="W301" s="24">
        <f>IF(COUNT(N301)=0,"",VLOOKUP(N301,Pts!$A$2:$B$112,2,FALSE))</f>
      </c>
      <c r="X301" s="25">
        <f t="shared" si="5"/>
        <v>0</v>
      </c>
      <c r="Y301" s="25">
        <f>IF(COUNT(O301:W301)=Pts!$D$1,SUM(O301:W301)-SMALL(O301:W301,1),SUM(O301:W301))</f>
        <v>0</v>
      </c>
    </row>
    <row r="302" spans="1:25" s="80" customFormat="1" ht="12.75" customHeight="1">
      <c r="A302" s="29" t="s">
        <v>341</v>
      </c>
      <c r="B302" s="168"/>
      <c r="C302" s="182" t="s">
        <v>538</v>
      </c>
      <c r="D302" s="183" t="s">
        <v>85</v>
      </c>
      <c r="E302" s="46" t="s">
        <v>41</v>
      </c>
      <c r="F302" s="19"/>
      <c r="G302" s="20"/>
      <c r="H302" s="21"/>
      <c r="I302" s="20"/>
      <c r="J302" s="21"/>
      <c r="K302" s="20"/>
      <c r="L302" s="21"/>
      <c r="M302" s="20"/>
      <c r="N302" s="101"/>
      <c r="O302" s="22">
        <f>IF(COUNT(F302)=0,"",VLOOKUP(F302,Pts!$A$2:$B$112,2,FALSE))</f>
      </c>
      <c r="P302" s="23">
        <f>IF(COUNT(G302)=0,"",VLOOKUP(G302,Pts!$A$2:$B$112,2,FALSE))</f>
      </c>
      <c r="Q302" s="24">
        <f>IF(COUNT(H302)=0,"",VLOOKUP(H302,Pts!$A$2:$B$112,2,FALSE))</f>
      </c>
      <c r="R302" s="23">
        <f>IF(COUNT(I302)=0,"",VLOOKUP(I302,Pts!$A$2:$B$112,2,FALSE))</f>
      </c>
      <c r="S302" s="24">
        <f>IF(COUNT(J302)=0,"",VLOOKUP(J302,Pts!$A$2:$B$112,2,FALSE))</f>
      </c>
      <c r="T302" s="23">
        <f>IF(COUNT(K302)=0,"",VLOOKUP(K302,Pts!$A$2:$B$112,2,FALSE))</f>
      </c>
      <c r="U302" s="24">
        <f>IF(COUNT(L302)=0,"",VLOOKUP(L302,Pts!$A$2:$B$112,2,FALSE))</f>
      </c>
      <c r="V302" s="23">
        <f>IF(COUNT(M302)=0,"",VLOOKUP(M302,Pts!$A$2:$B$112,2,FALSE))</f>
      </c>
      <c r="W302" s="24">
        <f>IF(COUNT(N302)=0,"",VLOOKUP(N302,Pts!$A$2:$B$112,2,FALSE))</f>
      </c>
      <c r="X302" s="25">
        <f t="shared" si="5"/>
        <v>0</v>
      </c>
      <c r="Y302" s="25">
        <f>IF(COUNT(O302:W302)=Pts!$D$1,SUM(O302:W302)-SMALL(O302:W302,1),SUM(O302:W302))</f>
        <v>0</v>
      </c>
    </row>
    <row r="303" spans="1:25" s="80" customFormat="1" ht="12.75" customHeight="1">
      <c r="A303" s="225" t="s">
        <v>340</v>
      </c>
      <c r="B303" s="237"/>
      <c r="C303" s="238" t="s">
        <v>25</v>
      </c>
      <c r="D303" s="239" t="s">
        <v>345</v>
      </c>
      <c r="E303" s="240" t="s">
        <v>26</v>
      </c>
      <c r="F303" s="19"/>
      <c r="G303" s="20"/>
      <c r="H303" s="21"/>
      <c r="I303" s="20"/>
      <c r="J303" s="21"/>
      <c r="K303" s="20"/>
      <c r="L303" s="21"/>
      <c r="M303" s="20"/>
      <c r="N303" s="101"/>
      <c r="O303" s="22">
        <f>IF(COUNT(F303)=0,"",VLOOKUP(F303,Pts!$A$2:$B$112,2,FALSE))</f>
      </c>
      <c r="P303" s="23">
        <f>IF(COUNT(G303)=0,"",VLOOKUP(G303,Pts!$A$2:$B$112,2,FALSE))</f>
      </c>
      <c r="Q303" s="24">
        <f>IF(COUNT(H303)=0,"",VLOOKUP(H303,Pts!$A$2:$B$112,2,FALSE))</f>
      </c>
      <c r="R303" s="23">
        <f>IF(COUNT(I303)=0,"",VLOOKUP(I303,Pts!$A$2:$B$112,2,FALSE))</f>
      </c>
      <c r="S303" s="24">
        <f>IF(COUNT(J303)=0,"",VLOOKUP(J303,Pts!$A$2:$B$112,2,FALSE))</f>
      </c>
      <c r="T303" s="23">
        <f>IF(COUNT(K303)=0,"",VLOOKUP(K303,Pts!$A$2:$B$112,2,FALSE))</f>
      </c>
      <c r="U303" s="24">
        <f>IF(COUNT(L303)=0,"",VLOOKUP(L303,Pts!$A$2:$B$112,2,FALSE))</f>
      </c>
      <c r="V303" s="23">
        <f>IF(COUNT(M303)=0,"",VLOOKUP(M303,Pts!$A$2:$B$112,2,FALSE))</f>
      </c>
      <c r="W303" s="24">
        <f>IF(COUNT(N303)=0,"",VLOOKUP(N303,Pts!$A$2:$B$112,2,FALSE))</f>
      </c>
      <c r="X303" s="25">
        <f t="shared" si="5"/>
        <v>0</v>
      </c>
      <c r="Y303" s="25">
        <f>IF(COUNT(O303:W303)=Pts!$D$1,SUM(O303:W303)-SMALL(O303:W303,1),SUM(O303:W303))</f>
        <v>0</v>
      </c>
    </row>
    <row r="304" spans="1:25" s="80" customFormat="1" ht="12.75" customHeight="1">
      <c r="A304" s="248" t="s">
        <v>337</v>
      </c>
      <c r="B304" s="221"/>
      <c r="C304" s="235" t="s">
        <v>572</v>
      </c>
      <c r="D304" s="236" t="s">
        <v>78</v>
      </c>
      <c r="E304" s="224" t="s">
        <v>121</v>
      </c>
      <c r="F304" s="19"/>
      <c r="G304" s="20"/>
      <c r="H304" s="21"/>
      <c r="I304" s="20"/>
      <c r="J304" s="21"/>
      <c r="K304" s="20"/>
      <c r="L304" s="21"/>
      <c r="M304" s="20"/>
      <c r="N304" s="101"/>
      <c r="O304" s="22">
        <f>IF(COUNT(F304)=0,"",VLOOKUP(F304,Pts!$A$2:$B$112,2,FALSE))</f>
      </c>
      <c r="P304" s="23">
        <f>IF(COUNT(G304)=0,"",VLOOKUP(G304,Pts!$A$2:$B$112,2,FALSE))</f>
      </c>
      <c r="Q304" s="24">
        <f>IF(COUNT(H304)=0,"",VLOOKUP(H304,Pts!$A$2:$B$112,2,FALSE))</f>
      </c>
      <c r="R304" s="23">
        <f>IF(COUNT(I304)=0,"",VLOOKUP(I304,Pts!$A$2:$B$112,2,FALSE))</f>
      </c>
      <c r="S304" s="24">
        <f>IF(COUNT(J304)=0,"",VLOOKUP(J304,Pts!$A$2:$B$112,2,FALSE))</f>
      </c>
      <c r="T304" s="23">
        <f>IF(COUNT(K304)=0,"",VLOOKUP(K304,Pts!$A$2:$B$112,2,FALSE))</f>
      </c>
      <c r="U304" s="24">
        <f>IF(COUNT(L304)=0,"",VLOOKUP(L304,Pts!$A$2:$B$112,2,FALSE))</f>
      </c>
      <c r="V304" s="23">
        <f>IF(COUNT(M304)=0,"",VLOOKUP(M304,Pts!$A$2:$B$112,2,FALSE))</f>
      </c>
      <c r="W304" s="24">
        <f>IF(COUNT(N304)=0,"",VLOOKUP(N304,Pts!$A$2:$B$112,2,FALSE))</f>
      </c>
      <c r="X304" s="25">
        <f t="shared" si="5"/>
        <v>0</v>
      </c>
      <c r="Y304" s="25">
        <f>IF(COUNT(O304:W304)=Pts!$D$1,SUM(O304:W304)-SMALL(O304:W304,1),SUM(O304:W304))</f>
        <v>0</v>
      </c>
    </row>
    <row r="305" spans="1:25" s="80" customFormat="1" ht="12.75" customHeight="1">
      <c r="A305" s="248" t="s">
        <v>341</v>
      </c>
      <c r="B305" s="234"/>
      <c r="C305" s="235" t="s">
        <v>598</v>
      </c>
      <c r="D305" s="236" t="s">
        <v>599</v>
      </c>
      <c r="E305" s="256" t="s">
        <v>99</v>
      </c>
      <c r="F305" s="19"/>
      <c r="G305" s="20"/>
      <c r="H305" s="21"/>
      <c r="I305" s="20"/>
      <c r="J305" s="21"/>
      <c r="K305" s="20"/>
      <c r="L305" s="21"/>
      <c r="M305" s="20"/>
      <c r="N305" s="101"/>
      <c r="O305" s="22">
        <f>IF(COUNT(F305)=0,"",VLOOKUP(F305,Pts!$A$2:$B$112,2,FALSE))</f>
      </c>
      <c r="P305" s="23">
        <f>IF(COUNT(G305)=0,"",VLOOKUP(G305,Pts!$A$2:$B$112,2,FALSE))</f>
      </c>
      <c r="Q305" s="24">
        <f>IF(COUNT(H305)=0,"",VLOOKUP(H305,Pts!$A$2:$B$112,2,FALSE))</f>
      </c>
      <c r="R305" s="23">
        <f>IF(COUNT(I305)=0,"",VLOOKUP(I305,Pts!$A$2:$B$112,2,FALSE))</f>
      </c>
      <c r="S305" s="24">
        <f>IF(COUNT(J305)=0,"",VLOOKUP(J305,Pts!$A$2:$B$112,2,FALSE))</f>
      </c>
      <c r="T305" s="23">
        <f>IF(COUNT(K305)=0,"",VLOOKUP(K305,Pts!$A$2:$B$112,2,FALSE))</f>
      </c>
      <c r="U305" s="24">
        <f>IF(COUNT(L305)=0,"",VLOOKUP(L305,Pts!$A$2:$B$112,2,FALSE))</f>
      </c>
      <c r="V305" s="23">
        <f>IF(COUNT(M305)=0,"",VLOOKUP(M305,Pts!$A$2:$B$112,2,FALSE))</f>
      </c>
      <c r="W305" s="24">
        <f>IF(COUNT(N305)=0,"",VLOOKUP(N305,Pts!$A$2:$B$112,2,FALSE))</f>
      </c>
      <c r="X305" s="25">
        <f t="shared" si="5"/>
        <v>0</v>
      </c>
      <c r="Y305" s="25">
        <f>IF(COUNT(O305:W305)=Pts!$D$1,SUM(O305:W305)-SMALL(O305:W305,1),SUM(O305:W305))</f>
        <v>0</v>
      </c>
    </row>
    <row r="306" spans="1:25" s="80" customFormat="1" ht="12.75" customHeight="1">
      <c r="A306" s="255" t="s">
        <v>341</v>
      </c>
      <c r="B306" s="221"/>
      <c r="C306" s="222" t="s">
        <v>462</v>
      </c>
      <c r="D306" s="223" t="s">
        <v>110</v>
      </c>
      <c r="E306" s="240" t="s">
        <v>463</v>
      </c>
      <c r="F306" s="19"/>
      <c r="G306" s="20"/>
      <c r="H306" s="21"/>
      <c r="I306" s="20"/>
      <c r="J306" s="21"/>
      <c r="K306" s="20"/>
      <c r="L306" s="21"/>
      <c r="M306" s="20"/>
      <c r="N306" s="101"/>
      <c r="O306" s="22">
        <f>IF(COUNT(F306)=0,"",VLOOKUP(F306,Pts!$A$2:$B$112,2,FALSE))</f>
      </c>
      <c r="P306" s="23">
        <f>IF(COUNT(G306)=0,"",VLOOKUP(G306,Pts!$A$2:$B$112,2,FALSE))</f>
      </c>
      <c r="Q306" s="24">
        <f>IF(COUNT(H306)=0,"",VLOOKUP(H306,Pts!$A$2:$B$112,2,FALSE))</f>
      </c>
      <c r="R306" s="23">
        <f>IF(COUNT(I306)=0,"",VLOOKUP(I306,Pts!$A$2:$B$112,2,FALSE))</f>
      </c>
      <c r="S306" s="24">
        <f>IF(COUNT(J306)=0,"",VLOOKUP(J306,Pts!$A$2:$B$112,2,FALSE))</f>
      </c>
      <c r="T306" s="23">
        <f>IF(COUNT(K306)=0,"",VLOOKUP(K306,Pts!$A$2:$B$112,2,FALSE))</f>
      </c>
      <c r="U306" s="24">
        <f>IF(COUNT(L306)=0,"",VLOOKUP(L306,Pts!$A$2:$B$112,2,FALSE))</f>
      </c>
      <c r="V306" s="23">
        <f>IF(COUNT(M306)=0,"",VLOOKUP(M306,Pts!$A$2:$B$112,2,FALSE))</f>
      </c>
      <c r="W306" s="24">
        <f>IF(COUNT(N306)=0,"",VLOOKUP(N306,Pts!$A$2:$B$112,2,FALSE))</f>
      </c>
      <c r="X306" s="25">
        <f t="shared" si="5"/>
        <v>0</v>
      </c>
      <c r="Y306" s="25">
        <f>IF(COUNT(O306:W306)=Pts!$D$1,SUM(O306:W306)-SMALL(O306:W306,1),SUM(O306:W306))</f>
        <v>0</v>
      </c>
    </row>
    <row r="307" spans="1:25" s="80" customFormat="1" ht="12.75" customHeight="1">
      <c r="A307" s="255" t="s">
        <v>337</v>
      </c>
      <c r="B307" s="221" t="s">
        <v>16</v>
      </c>
      <c r="C307" s="222" t="s">
        <v>350</v>
      </c>
      <c r="D307" s="223" t="s">
        <v>2</v>
      </c>
      <c r="E307" s="362" t="s">
        <v>22</v>
      </c>
      <c r="F307" s="19"/>
      <c r="G307" s="20"/>
      <c r="H307" s="21"/>
      <c r="I307" s="20"/>
      <c r="J307" s="21"/>
      <c r="K307" s="20"/>
      <c r="L307" s="21"/>
      <c r="M307" s="20"/>
      <c r="N307" s="101"/>
      <c r="O307" s="22">
        <f>IF(COUNT(F307)=0,"",VLOOKUP(F307,Pts!$A$2:$B$112,2,FALSE))</f>
      </c>
      <c r="P307" s="23">
        <f>IF(COUNT(G307)=0,"",VLOOKUP(G307,Pts!$A$2:$B$112,2,FALSE))</f>
      </c>
      <c r="Q307" s="24">
        <f>IF(COUNT(H307)=0,"",VLOOKUP(H307,Pts!$A$2:$B$112,2,FALSE))</f>
      </c>
      <c r="R307" s="23">
        <f>IF(COUNT(I307)=0,"",VLOOKUP(I307,Pts!$A$2:$B$112,2,FALSE))</f>
      </c>
      <c r="S307" s="24">
        <f>IF(COUNT(J307)=0,"",VLOOKUP(J307,Pts!$A$2:$B$112,2,FALSE))</f>
      </c>
      <c r="T307" s="23">
        <f>IF(COUNT(K307)=0,"",VLOOKUP(K307,Pts!$A$2:$B$112,2,FALSE))</f>
      </c>
      <c r="U307" s="24">
        <f>IF(COUNT(L307)=0,"",VLOOKUP(L307,Pts!$A$2:$B$112,2,FALSE))</f>
      </c>
      <c r="V307" s="23">
        <f>IF(COUNT(M307)=0,"",VLOOKUP(M307,Pts!$A$2:$B$112,2,FALSE))</f>
      </c>
      <c r="W307" s="24">
        <f>IF(COUNT(N307)=0,"",VLOOKUP(N307,Pts!$A$2:$B$112,2,FALSE))</f>
      </c>
      <c r="X307" s="25">
        <f t="shared" si="5"/>
        <v>0</v>
      </c>
      <c r="Y307" s="25">
        <f>IF(COUNT(O307:W307)=Pts!$D$1,SUM(O307:W307)-SMALL(O307:W307,1),SUM(O307:W307))</f>
        <v>0</v>
      </c>
    </row>
    <row r="308" spans="1:25" s="80" customFormat="1" ht="12.75" customHeight="1">
      <c r="A308" s="255" t="s">
        <v>337</v>
      </c>
      <c r="B308" s="221" t="s">
        <v>50</v>
      </c>
      <c r="C308" s="222" t="s">
        <v>499</v>
      </c>
      <c r="D308" s="223" t="s">
        <v>474</v>
      </c>
      <c r="E308" s="224" t="s">
        <v>121</v>
      </c>
      <c r="F308" s="19"/>
      <c r="G308" s="20"/>
      <c r="H308" s="21"/>
      <c r="I308" s="20"/>
      <c r="J308" s="21"/>
      <c r="K308" s="20"/>
      <c r="L308" s="21"/>
      <c r="M308" s="20"/>
      <c r="N308" s="101"/>
      <c r="O308" s="22">
        <f>IF(COUNT(F308)=0,"",VLOOKUP(F308,Pts!$A$2:$B$112,2,FALSE))</f>
      </c>
      <c r="P308" s="23">
        <f>IF(COUNT(G308)=0,"",VLOOKUP(G308,Pts!$A$2:$B$112,2,FALSE))</f>
      </c>
      <c r="Q308" s="24">
        <f>IF(COUNT(H308)=0,"",VLOOKUP(H308,Pts!$A$2:$B$112,2,FALSE))</f>
      </c>
      <c r="R308" s="23">
        <f>IF(COUNT(I308)=0,"",VLOOKUP(I308,Pts!$A$2:$B$112,2,FALSE))</f>
      </c>
      <c r="S308" s="24">
        <f>IF(COUNT(J308)=0,"",VLOOKUP(J308,Pts!$A$2:$B$112,2,FALSE))</f>
      </c>
      <c r="T308" s="23">
        <f>IF(COUNT(K308)=0,"",VLOOKUP(K308,Pts!$A$2:$B$112,2,FALSE))</f>
      </c>
      <c r="U308" s="24">
        <f>IF(COUNT(L308)=0,"",VLOOKUP(L308,Pts!$A$2:$B$112,2,FALSE))</f>
      </c>
      <c r="V308" s="23">
        <f>IF(COUNT(M308)=0,"",VLOOKUP(M308,Pts!$A$2:$B$112,2,FALSE))</f>
      </c>
      <c r="W308" s="24">
        <f>IF(COUNT(N308)=0,"",VLOOKUP(N308,Pts!$A$2:$B$112,2,FALSE))</f>
      </c>
      <c r="X308" s="25">
        <f t="shared" si="5"/>
        <v>0</v>
      </c>
      <c r="Y308" s="25">
        <f>IF(COUNT(O308:W308)=Pts!$D$1,SUM(O308:W308)-SMALL(O308:W308,1),SUM(O308:W308))</f>
        <v>0</v>
      </c>
    </row>
    <row r="309" spans="1:25" s="80" customFormat="1" ht="12.75" customHeight="1">
      <c r="A309" s="255">
        <v>125</v>
      </c>
      <c r="B309" s="221"/>
      <c r="C309" s="222" t="s">
        <v>155</v>
      </c>
      <c r="D309" s="223" t="s">
        <v>78</v>
      </c>
      <c r="E309" s="247" t="s">
        <v>22</v>
      </c>
      <c r="F309" s="19"/>
      <c r="G309" s="20"/>
      <c r="H309" s="21"/>
      <c r="I309" s="20"/>
      <c r="J309" s="21"/>
      <c r="K309" s="20"/>
      <c r="L309" s="21"/>
      <c r="M309" s="20"/>
      <c r="N309" s="101"/>
      <c r="O309" s="22">
        <f>IF(COUNT(F309)=0,"",VLOOKUP(F309,Pts!$A$2:$B$112,2,FALSE))</f>
      </c>
      <c r="P309" s="23">
        <f>IF(COUNT(G309)=0,"",VLOOKUP(G309,Pts!$A$2:$B$112,2,FALSE))</f>
      </c>
      <c r="Q309" s="24">
        <f>IF(COUNT(H309)=0,"",VLOOKUP(H309,Pts!$A$2:$B$112,2,FALSE))</f>
      </c>
      <c r="R309" s="23">
        <f>IF(COUNT(I309)=0,"",VLOOKUP(I309,Pts!$A$2:$B$112,2,FALSE))</f>
      </c>
      <c r="S309" s="24">
        <f>IF(COUNT(J309)=0,"",VLOOKUP(J309,Pts!$A$2:$B$112,2,FALSE))</f>
      </c>
      <c r="T309" s="23">
        <f>IF(COUNT(K309)=0,"",VLOOKUP(K309,Pts!$A$2:$B$112,2,FALSE))</f>
      </c>
      <c r="U309" s="24">
        <f>IF(COUNT(L309)=0,"",VLOOKUP(L309,Pts!$A$2:$B$112,2,FALSE))</f>
      </c>
      <c r="V309" s="23">
        <f>IF(COUNT(M309)=0,"",VLOOKUP(M309,Pts!$A$2:$B$112,2,FALSE))</f>
      </c>
      <c r="W309" s="24">
        <f>IF(COUNT(N309)=0,"",VLOOKUP(N309,Pts!$A$2:$B$112,2,FALSE))</f>
      </c>
      <c r="X309" s="25">
        <f t="shared" si="5"/>
        <v>0</v>
      </c>
      <c r="Y309" s="25">
        <f>IF(COUNT(O309:W309)=Pts!$D$1,SUM(O309:W309)-SMALL(O309:W309,1),SUM(O309:W309))</f>
        <v>0</v>
      </c>
    </row>
    <row r="310" spans="1:25" s="80" customFormat="1" ht="12.75" customHeight="1">
      <c r="A310" s="255"/>
      <c r="B310" s="221" t="s">
        <v>16</v>
      </c>
      <c r="C310" s="222" t="s">
        <v>172</v>
      </c>
      <c r="D310" s="223" t="s">
        <v>78</v>
      </c>
      <c r="E310" s="247" t="s">
        <v>22</v>
      </c>
      <c r="F310" s="19"/>
      <c r="G310" s="20"/>
      <c r="H310" s="21"/>
      <c r="I310" s="20"/>
      <c r="J310" s="21"/>
      <c r="K310" s="20"/>
      <c r="L310" s="21"/>
      <c r="M310" s="20"/>
      <c r="N310" s="101"/>
      <c r="O310" s="22">
        <f>IF(COUNT(F310)=0,"",VLOOKUP(F310,Pts!$A$2:$B$112,2,FALSE))</f>
      </c>
      <c r="P310" s="23">
        <f>IF(COUNT(G310)=0,"",VLOOKUP(G310,Pts!$A$2:$B$112,2,FALSE))</f>
      </c>
      <c r="Q310" s="24">
        <f>IF(COUNT(H310)=0,"",VLOOKUP(H310,Pts!$A$2:$B$112,2,FALSE))</f>
      </c>
      <c r="R310" s="23">
        <f>IF(COUNT(I310)=0,"",VLOOKUP(I310,Pts!$A$2:$B$112,2,FALSE))</f>
      </c>
      <c r="S310" s="24">
        <f>IF(COUNT(J310)=0,"",VLOOKUP(J310,Pts!$A$2:$B$112,2,FALSE))</f>
      </c>
      <c r="T310" s="23">
        <f>IF(COUNT(K310)=0,"",VLOOKUP(K310,Pts!$A$2:$B$112,2,FALSE))</f>
      </c>
      <c r="U310" s="24">
        <f>IF(COUNT(L310)=0,"",VLOOKUP(L310,Pts!$A$2:$B$112,2,FALSE))</f>
      </c>
      <c r="V310" s="23">
        <f>IF(COUNT(M310)=0,"",VLOOKUP(M310,Pts!$A$2:$B$112,2,FALSE))</f>
      </c>
      <c r="W310" s="24">
        <f>IF(COUNT(N310)=0,"",VLOOKUP(N310,Pts!$A$2:$B$112,2,FALSE))</f>
      </c>
      <c r="X310" s="25">
        <f t="shared" si="5"/>
        <v>0</v>
      </c>
      <c r="Y310" s="25">
        <f>IF(COUNT(O310:W310)=Pts!$D$1,SUM(O310:W310)-SMALL(O310:W310,1),SUM(O310:W310))</f>
        <v>0</v>
      </c>
    </row>
    <row r="311" spans="1:25" s="80" customFormat="1" ht="12.75" customHeight="1">
      <c r="A311" s="226" t="s">
        <v>340</v>
      </c>
      <c r="B311" s="221" t="s">
        <v>16</v>
      </c>
      <c r="C311" s="222" t="s">
        <v>168</v>
      </c>
      <c r="D311" s="223" t="s">
        <v>85</v>
      </c>
      <c r="E311" s="224" t="s">
        <v>158</v>
      </c>
      <c r="F311" s="19"/>
      <c r="G311" s="20"/>
      <c r="H311" s="21"/>
      <c r="I311" s="20"/>
      <c r="J311" s="21"/>
      <c r="K311" s="20"/>
      <c r="L311" s="21"/>
      <c r="M311" s="20"/>
      <c r="N311" s="101"/>
      <c r="O311" s="22">
        <f>IF(COUNT(F311)=0,"",VLOOKUP(F311,Pts!$A$2:$B$112,2,FALSE))</f>
      </c>
      <c r="P311" s="23">
        <f>IF(COUNT(G311)=0,"",VLOOKUP(G311,Pts!$A$2:$B$112,2,FALSE))</f>
      </c>
      <c r="Q311" s="24">
        <f>IF(COUNT(H311)=0,"",VLOOKUP(H311,Pts!$A$2:$B$112,2,FALSE))</f>
      </c>
      <c r="R311" s="23">
        <f>IF(COUNT(I311)=0,"",VLOOKUP(I311,Pts!$A$2:$B$112,2,FALSE))</f>
      </c>
      <c r="S311" s="24">
        <f>IF(COUNT(J311)=0,"",VLOOKUP(J311,Pts!$A$2:$B$112,2,FALSE))</f>
      </c>
      <c r="T311" s="23">
        <f>IF(COUNT(K311)=0,"",VLOOKUP(K311,Pts!$A$2:$B$112,2,FALSE))</f>
      </c>
      <c r="U311" s="24">
        <f>IF(COUNT(L311)=0,"",VLOOKUP(L311,Pts!$A$2:$B$112,2,FALSE))</f>
      </c>
      <c r="V311" s="23">
        <f>IF(COUNT(M311)=0,"",VLOOKUP(M311,Pts!$A$2:$B$112,2,FALSE))</f>
      </c>
      <c r="W311" s="24">
        <f>IF(COUNT(N311)=0,"",VLOOKUP(N311,Pts!$A$2:$B$112,2,FALSE))</f>
      </c>
      <c r="X311" s="25">
        <f t="shared" si="5"/>
        <v>0</v>
      </c>
      <c r="Y311" s="25">
        <f>IF(COUNT(O311:W311)=Pts!$D$1,SUM(O311:W311)-SMALL(O311:W311,1),SUM(O311:W311))</f>
        <v>0</v>
      </c>
    </row>
    <row r="312" spans="1:25" s="80" customFormat="1" ht="12.75" customHeight="1">
      <c r="A312" s="34" t="s">
        <v>337</v>
      </c>
      <c r="B312" s="88" t="s">
        <v>50</v>
      </c>
      <c r="C312" s="306" t="s">
        <v>168</v>
      </c>
      <c r="D312" s="307" t="s">
        <v>405</v>
      </c>
      <c r="E312" s="57" t="s">
        <v>428</v>
      </c>
      <c r="F312" s="19"/>
      <c r="G312" s="20"/>
      <c r="H312" s="21"/>
      <c r="I312" s="20"/>
      <c r="J312" s="21"/>
      <c r="K312" s="20"/>
      <c r="L312" s="21"/>
      <c r="M312" s="20"/>
      <c r="N312" s="101"/>
      <c r="O312" s="22">
        <f>IF(COUNT(F312)=0,"",VLOOKUP(F312,Pts!$A$2:$B$112,2,FALSE))</f>
      </c>
      <c r="P312" s="23">
        <f>IF(COUNT(G312)=0,"",VLOOKUP(G312,Pts!$A$2:$B$112,2,FALSE))</f>
      </c>
      <c r="Q312" s="24">
        <f>IF(COUNT(H312)=0,"",VLOOKUP(H312,Pts!$A$2:$B$112,2,FALSE))</f>
      </c>
      <c r="R312" s="23">
        <f>IF(COUNT(I312)=0,"",VLOOKUP(I312,Pts!$A$2:$B$112,2,FALSE))</f>
      </c>
      <c r="S312" s="24">
        <f>IF(COUNT(J312)=0,"",VLOOKUP(J312,Pts!$A$2:$B$112,2,FALSE))</f>
      </c>
      <c r="T312" s="23">
        <f>IF(COUNT(K312)=0,"",VLOOKUP(K312,Pts!$A$2:$B$112,2,FALSE))</f>
      </c>
      <c r="U312" s="24">
        <f>IF(COUNT(L312)=0,"",VLOOKUP(L312,Pts!$A$2:$B$112,2,FALSE))</f>
      </c>
      <c r="V312" s="23">
        <f>IF(COUNT(M312)=0,"",VLOOKUP(M312,Pts!$A$2:$B$112,2,FALSE))</f>
      </c>
      <c r="W312" s="24">
        <f>IF(COUNT(N312)=0,"",VLOOKUP(N312,Pts!$A$2:$B$112,2,FALSE))</f>
      </c>
      <c r="X312" s="25">
        <f t="shared" si="5"/>
        <v>0</v>
      </c>
      <c r="Y312" s="25">
        <f>IF(COUNT(O312:W312)=Pts!$D$1,SUM(O312:W312)-SMALL(O312:W312,1),SUM(O312:W312))</f>
        <v>0</v>
      </c>
    </row>
    <row r="313" spans="1:25" s="80" customFormat="1" ht="12.75" customHeight="1">
      <c r="A313" s="255">
        <v>250</v>
      </c>
      <c r="B313" s="221"/>
      <c r="C313" s="222" t="s">
        <v>161</v>
      </c>
      <c r="D313" s="223" t="s">
        <v>18</v>
      </c>
      <c r="E313" s="247" t="s">
        <v>22</v>
      </c>
      <c r="F313" s="19"/>
      <c r="G313" s="20"/>
      <c r="H313" s="21"/>
      <c r="I313" s="20"/>
      <c r="J313" s="21"/>
      <c r="K313" s="20"/>
      <c r="L313" s="21"/>
      <c r="M313" s="20"/>
      <c r="N313" s="101"/>
      <c r="O313" s="22">
        <f>IF(COUNT(F313)=0,"",VLOOKUP(F313,Pts!$A$2:$B$112,2,FALSE))</f>
      </c>
      <c r="P313" s="23">
        <f>IF(COUNT(G313)=0,"",VLOOKUP(G313,Pts!$A$2:$B$112,2,FALSE))</f>
      </c>
      <c r="Q313" s="24">
        <f>IF(COUNT(H313)=0,"",VLOOKUP(H313,Pts!$A$2:$B$112,2,FALSE))</f>
      </c>
      <c r="R313" s="23">
        <f>IF(COUNT(I313)=0,"",VLOOKUP(I313,Pts!$A$2:$B$112,2,FALSE))</f>
      </c>
      <c r="S313" s="24">
        <f>IF(COUNT(J313)=0,"",VLOOKUP(J313,Pts!$A$2:$B$112,2,FALSE))</f>
      </c>
      <c r="T313" s="23">
        <f>IF(COUNT(K313)=0,"",VLOOKUP(K313,Pts!$A$2:$B$112,2,FALSE))</f>
      </c>
      <c r="U313" s="24">
        <f>IF(COUNT(L313)=0,"",VLOOKUP(L313,Pts!$A$2:$B$112,2,FALSE))</f>
      </c>
      <c r="V313" s="23">
        <f>IF(COUNT(M313)=0,"",VLOOKUP(M313,Pts!$A$2:$B$112,2,FALSE))</f>
      </c>
      <c r="W313" s="24">
        <f>IF(COUNT(N313)=0,"",VLOOKUP(N313,Pts!$A$2:$B$112,2,FALSE))</f>
      </c>
      <c r="X313" s="25">
        <f t="shared" si="5"/>
        <v>0</v>
      </c>
      <c r="Y313" s="25">
        <f>IF(COUNT(O313:W313)=Pts!$D$1,SUM(O313:W313)-SMALL(O313:W313,1),SUM(O313:W313))</f>
        <v>0</v>
      </c>
    </row>
    <row r="314" spans="1:25" s="80" customFormat="1" ht="12.75" customHeight="1">
      <c r="A314" s="255">
        <v>250</v>
      </c>
      <c r="B314" s="221" t="s">
        <v>16</v>
      </c>
      <c r="C314" s="222" t="s">
        <v>162</v>
      </c>
      <c r="D314" s="223" t="s">
        <v>126</v>
      </c>
      <c r="E314" s="240" t="s">
        <v>44</v>
      </c>
      <c r="F314" s="19"/>
      <c r="G314" s="20"/>
      <c r="H314" s="21"/>
      <c r="I314" s="20"/>
      <c r="J314" s="21"/>
      <c r="K314" s="20"/>
      <c r="L314" s="21"/>
      <c r="M314" s="20"/>
      <c r="N314" s="101"/>
      <c r="O314" s="22">
        <f>IF(COUNT(F314)=0,"",VLOOKUP(F314,Pts!$A$2:$B$112,2,FALSE))</f>
      </c>
      <c r="P314" s="23">
        <f>IF(COUNT(G314)=0,"",VLOOKUP(G314,Pts!$A$2:$B$112,2,FALSE))</f>
      </c>
      <c r="Q314" s="24">
        <f>IF(COUNT(H314)=0,"",VLOOKUP(H314,Pts!$A$2:$B$112,2,FALSE))</f>
      </c>
      <c r="R314" s="23">
        <f>IF(COUNT(I314)=0,"",VLOOKUP(I314,Pts!$A$2:$B$112,2,FALSE))</f>
      </c>
      <c r="S314" s="24">
        <f>IF(COUNT(J314)=0,"",VLOOKUP(J314,Pts!$A$2:$B$112,2,FALSE))</f>
      </c>
      <c r="T314" s="23">
        <f>IF(COUNT(K314)=0,"",VLOOKUP(K314,Pts!$A$2:$B$112,2,FALSE))</f>
      </c>
      <c r="U314" s="24">
        <f>IF(COUNT(L314)=0,"",VLOOKUP(L314,Pts!$A$2:$B$112,2,FALSE))</f>
      </c>
      <c r="V314" s="23">
        <f>IF(COUNT(M314)=0,"",VLOOKUP(M314,Pts!$A$2:$B$112,2,FALSE))</f>
      </c>
      <c r="W314" s="24">
        <f>IF(COUNT(N314)=0,"",VLOOKUP(N314,Pts!$A$2:$B$112,2,FALSE))</f>
      </c>
      <c r="X314" s="25">
        <f t="shared" si="5"/>
        <v>0</v>
      </c>
      <c r="Y314" s="25">
        <f>IF(COUNT(O314:W314)=Pts!$D$1,SUM(O314:W314)-SMALL(O314:W314,1),SUM(O314:W314))</f>
        <v>0</v>
      </c>
    </row>
    <row r="315" spans="1:25" s="80" customFormat="1" ht="12.75" customHeight="1">
      <c r="A315" s="255">
        <v>250</v>
      </c>
      <c r="B315" s="221" t="s">
        <v>16</v>
      </c>
      <c r="C315" s="222" t="s">
        <v>152</v>
      </c>
      <c r="D315" s="223" t="s">
        <v>20</v>
      </c>
      <c r="E315" s="240" t="s">
        <v>5</v>
      </c>
      <c r="F315" s="19"/>
      <c r="G315" s="20"/>
      <c r="H315" s="21"/>
      <c r="I315" s="20"/>
      <c r="J315" s="21"/>
      <c r="K315" s="20"/>
      <c r="L315" s="21"/>
      <c r="M315" s="20"/>
      <c r="N315" s="101"/>
      <c r="O315" s="22">
        <f>IF(COUNT(F315)=0,"",VLOOKUP(F315,Pts!$A$2:$B$112,2,FALSE))</f>
      </c>
      <c r="P315" s="23">
        <f>IF(COUNT(G315)=0,"",VLOOKUP(G315,Pts!$A$2:$B$112,2,FALSE))</f>
      </c>
      <c r="Q315" s="24">
        <f>IF(COUNT(H315)=0,"",VLOOKUP(H315,Pts!$A$2:$B$112,2,FALSE))</f>
      </c>
      <c r="R315" s="23">
        <f>IF(COUNT(I315)=0,"",VLOOKUP(I315,Pts!$A$2:$B$112,2,FALSE))</f>
      </c>
      <c r="S315" s="24">
        <f>IF(COUNT(J315)=0,"",VLOOKUP(J315,Pts!$A$2:$B$112,2,FALSE))</f>
      </c>
      <c r="T315" s="23">
        <f>IF(COUNT(K315)=0,"",VLOOKUP(K315,Pts!$A$2:$B$112,2,FALSE))</f>
      </c>
      <c r="U315" s="24">
        <f>IF(COUNT(L315)=0,"",VLOOKUP(L315,Pts!$A$2:$B$112,2,FALSE))</f>
      </c>
      <c r="V315" s="23">
        <f>IF(COUNT(M315)=0,"",VLOOKUP(M315,Pts!$A$2:$B$112,2,FALSE))</f>
      </c>
      <c r="W315" s="24">
        <f>IF(COUNT(N315)=0,"",VLOOKUP(N315,Pts!$A$2:$B$112,2,FALSE))</f>
      </c>
      <c r="X315" s="25">
        <f t="shared" si="5"/>
        <v>0</v>
      </c>
      <c r="Y315" s="25">
        <f>IF(COUNT(O315:W315)=Pts!$D$1,SUM(O315:W315)-SMALL(O315:W315,1),SUM(O315:W315))</f>
        <v>0</v>
      </c>
    </row>
    <row r="316" spans="1:25" s="80" customFormat="1" ht="12.75" customHeight="1">
      <c r="A316" s="220" t="s">
        <v>340</v>
      </c>
      <c r="B316" s="237"/>
      <c r="C316" s="238" t="s">
        <v>264</v>
      </c>
      <c r="D316" s="239" t="s">
        <v>107</v>
      </c>
      <c r="E316" s="240" t="s">
        <v>121</v>
      </c>
      <c r="F316" s="19"/>
      <c r="G316" s="20"/>
      <c r="H316" s="21"/>
      <c r="I316" s="20"/>
      <c r="J316" s="21"/>
      <c r="K316" s="20"/>
      <c r="L316" s="21"/>
      <c r="M316" s="20"/>
      <c r="N316" s="101"/>
      <c r="O316" s="22">
        <f>IF(COUNT(F316)=0,"",VLOOKUP(F316,Pts!$A$2:$B$112,2,FALSE))</f>
      </c>
      <c r="P316" s="23">
        <f>IF(COUNT(G316)=0,"",VLOOKUP(G316,Pts!$A$2:$B$112,2,FALSE))</f>
      </c>
      <c r="Q316" s="24">
        <f>IF(COUNT(H316)=0,"",VLOOKUP(H316,Pts!$A$2:$B$112,2,FALSE))</f>
      </c>
      <c r="R316" s="23">
        <f>IF(COUNT(I316)=0,"",VLOOKUP(I316,Pts!$A$2:$B$112,2,FALSE))</f>
      </c>
      <c r="S316" s="24">
        <f>IF(COUNT(J316)=0,"",VLOOKUP(J316,Pts!$A$2:$B$112,2,FALSE))</f>
      </c>
      <c r="T316" s="23">
        <f>IF(COUNT(K316)=0,"",VLOOKUP(K316,Pts!$A$2:$B$112,2,FALSE))</f>
      </c>
      <c r="U316" s="24">
        <f>IF(COUNT(L316)=0,"",VLOOKUP(L316,Pts!$A$2:$B$112,2,FALSE))</f>
      </c>
      <c r="V316" s="23">
        <f>IF(COUNT(M316)=0,"",VLOOKUP(M316,Pts!$A$2:$B$112,2,FALSE))</f>
      </c>
      <c r="W316" s="24">
        <f>IF(COUNT(N316)=0,"",VLOOKUP(N316,Pts!$A$2:$B$112,2,FALSE))</f>
      </c>
      <c r="X316" s="25">
        <f t="shared" si="5"/>
        <v>0</v>
      </c>
      <c r="Y316" s="25">
        <f>IF(COUNT(O316:W316)=Pts!$D$1,SUM(O316:W316)-SMALL(O316:W316,1),SUM(O316:W316))</f>
        <v>0</v>
      </c>
    </row>
    <row r="317" spans="1:25" s="80" customFormat="1" ht="12.75" customHeight="1">
      <c r="A317" s="255" t="s">
        <v>337</v>
      </c>
      <c r="B317" s="221" t="s">
        <v>16</v>
      </c>
      <c r="C317" s="222" t="s">
        <v>103</v>
      </c>
      <c r="D317" s="223" t="s">
        <v>42</v>
      </c>
      <c r="E317" s="240" t="s">
        <v>26</v>
      </c>
      <c r="F317" s="19"/>
      <c r="G317" s="20"/>
      <c r="H317" s="21"/>
      <c r="I317" s="20"/>
      <c r="J317" s="21"/>
      <c r="K317" s="20"/>
      <c r="L317" s="21"/>
      <c r="M317" s="20"/>
      <c r="N317" s="101"/>
      <c r="O317" s="22">
        <f>IF(COUNT(F317)=0,"",VLOOKUP(F317,Pts!$A$2:$B$112,2,FALSE))</f>
      </c>
      <c r="P317" s="23">
        <f>IF(COUNT(G317)=0,"",VLOOKUP(G317,Pts!$A$2:$B$112,2,FALSE))</f>
      </c>
      <c r="Q317" s="24">
        <f>IF(COUNT(H317)=0,"",VLOOKUP(H317,Pts!$A$2:$B$112,2,FALSE))</f>
      </c>
      <c r="R317" s="23">
        <f>IF(COUNT(I317)=0,"",VLOOKUP(I317,Pts!$A$2:$B$112,2,FALSE))</f>
      </c>
      <c r="S317" s="24">
        <f>IF(COUNT(J317)=0,"",VLOOKUP(J317,Pts!$A$2:$B$112,2,FALSE))</f>
      </c>
      <c r="T317" s="23">
        <f>IF(COUNT(K317)=0,"",VLOOKUP(K317,Pts!$A$2:$B$112,2,FALSE))</f>
      </c>
      <c r="U317" s="24">
        <f>IF(COUNT(L317)=0,"",VLOOKUP(L317,Pts!$A$2:$B$112,2,FALSE))</f>
      </c>
      <c r="V317" s="23">
        <f>IF(COUNT(M317)=0,"",VLOOKUP(M317,Pts!$A$2:$B$112,2,FALSE))</f>
      </c>
      <c r="W317" s="24">
        <f>IF(COUNT(N317)=0,"",VLOOKUP(N317,Pts!$A$2:$B$112,2,FALSE))</f>
      </c>
      <c r="X317" s="25">
        <f t="shared" si="5"/>
        <v>0</v>
      </c>
      <c r="Y317" s="25">
        <f>IF(COUNT(O317:W317)=Pts!$D$1,SUM(O317:W317)-SMALL(O317:W317,1),SUM(O317:W317))</f>
        <v>0</v>
      </c>
    </row>
    <row r="318" spans="1:25" s="80" customFormat="1" ht="12.75" customHeight="1">
      <c r="A318" s="226" t="s">
        <v>337</v>
      </c>
      <c r="B318" s="221"/>
      <c r="C318" s="222" t="s">
        <v>348</v>
      </c>
      <c r="D318" s="223" t="s">
        <v>349</v>
      </c>
      <c r="E318" s="240" t="s">
        <v>259</v>
      </c>
      <c r="F318" s="19"/>
      <c r="G318" s="20"/>
      <c r="H318" s="21"/>
      <c r="I318" s="20"/>
      <c r="J318" s="21"/>
      <c r="K318" s="20"/>
      <c r="L318" s="21"/>
      <c r="M318" s="20"/>
      <c r="N318" s="101"/>
      <c r="O318" s="22">
        <f>IF(COUNT(F318)=0,"",VLOOKUP(F318,Pts!$A$2:$B$112,2,FALSE))</f>
      </c>
      <c r="P318" s="23">
        <f>IF(COUNT(G318)=0,"",VLOOKUP(G318,Pts!$A$2:$B$112,2,FALSE))</f>
      </c>
      <c r="Q318" s="24">
        <f>IF(COUNT(H318)=0,"",VLOOKUP(H318,Pts!$A$2:$B$112,2,FALSE))</f>
      </c>
      <c r="R318" s="23">
        <f>IF(COUNT(I318)=0,"",VLOOKUP(I318,Pts!$A$2:$B$112,2,FALSE))</f>
      </c>
      <c r="S318" s="24">
        <f>IF(COUNT(J318)=0,"",VLOOKUP(J318,Pts!$A$2:$B$112,2,FALSE))</f>
      </c>
      <c r="T318" s="23">
        <f>IF(COUNT(K318)=0,"",VLOOKUP(K318,Pts!$A$2:$B$112,2,FALSE))</f>
      </c>
      <c r="U318" s="24">
        <f>IF(COUNT(L318)=0,"",VLOOKUP(L318,Pts!$A$2:$B$112,2,FALSE))</f>
      </c>
      <c r="V318" s="23">
        <f>IF(COUNT(M318)=0,"",VLOOKUP(M318,Pts!$A$2:$B$112,2,FALSE))</f>
      </c>
      <c r="W318" s="24">
        <f>IF(COUNT(N318)=0,"",VLOOKUP(N318,Pts!$A$2:$B$112,2,FALSE))</f>
      </c>
      <c r="X318" s="25">
        <f t="shared" si="5"/>
        <v>0</v>
      </c>
      <c r="Y318" s="25">
        <f>IF(COUNT(O318:W318)=Pts!$D$1,SUM(O318:W318)-SMALL(O318:W318,1),SUM(O318:W318))</f>
        <v>0</v>
      </c>
    </row>
    <row r="319" spans="1:25" s="80" customFormat="1" ht="12.75" customHeight="1">
      <c r="A319" s="226" t="s">
        <v>340</v>
      </c>
      <c r="B319" s="221"/>
      <c r="C319" s="222" t="s">
        <v>348</v>
      </c>
      <c r="D319" s="223" t="s">
        <v>90</v>
      </c>
      <c r="E319" s="240" t="s">
        <v>259</v>
      </c>
      <c r="F319" s="19"/>
      <c r="G319" s="20"/>
      <c r="H319" s="21"/>
      <c r="I319" s="20"/>
      <c r="J319" s="21"/>
      <c r="K319" s="20"/>
      <c r="L319" s="21"/>
      <c r="M319" s="20"/>
      <c r="N319" s="101"/>
      <c r="O319" s="22">
        <f>IF(COUNT(F319)=0,"",VLOOKUP(F319,Pts!$A$2:$B$112,2,FALSE))</f>
      </c>
      <c r="P319" s="23">
        <f>IF(COUNT(G319)=0,"",VLOOKUP(G319,Pts!$A$2:$B$112,2,FALSE))</f>
      </c>
      <c r="Q319" s="24">
        <f>IF(COUNT(H319)=0,"",VLOOKUP(H319,Pts!$A$2:$B$112,2,FALSE))</f>
      </c>
      <c r="R319" s="23">
        <f>IF(COUNT(I319)=0,"",VLOOKUP(I319,Pts!$A$2:$B$112,2,FALSE))</f>
      </c>
      <c r="S319" s="24">
        <f>IF(COUNT(J319)=0,"",VLOOKUP(J319,Pts!$A$2:$B$112,2,FALSE))</f>
      </c>
      <c r="T319" s="23">
        <f>IF(COUNT(K319)=0,"",VLOOKUP(K319,Pts!$A$2:$B$112,2,FALSE))</f>
      </c>
      <c r="U319" s="24">
        <f>IF(COUNT(L319)=0,"",VLOOKUP(L319,Pts!$A$2:$B$112,2,FALSE))</f>
      </c>
      <c r="V319" s="23">
        <f>IF(COUNT(M319)=0,"",VLOOKUP(M319,Pts!$A$2:$B$112,2,FALSE))</f>
      </c>
      <c r="W319" s="24">
        <f>IF(COUNT(N319)=0,"",VLOOKUP(N319,Pts!$A$2:$B$112,2,FALSE))</f>
      </c>
      <c r="X319" s="25">
        <f t="shared" si="5"/>
        <v>0</v>
      </c>
      <c r="Y319" s="25">
        <f>IF(COUNT(O319:W319)=Pts!$D$1,SUM(O319:W319)-SMALL(O319:W319,1),SUM(O319:W319))</f>
        <v>0</v>
      </c>
    </row>
    <row r="320" spans="1:25" s="80" customFormat="1" ht="12.75" customHeight="1">
      <c r="A320" s="426" t="s">
        <v>340</v>
      </c>
      <c r="B320" s="367"/>
      <c r="C320" s="368" t="s">
        <v>518</v>
      </c>
      <c r="D320" s="369" t="s">
        <v>32</v>
      </c>
      <c r="E320" s="296" t="s">
        <v>99</v>
      </c>
      <c r="F320" s="19"/>
      <c r="G320" s="20"/>
      <c r="H320" s="21"/>
      <c r="I320" s="20"/>
      <c r="J320" s="21"/>
      <c r="K320" s="20"/>
      <c r="L320" s="21"/>
      <c r="M320" s="20"/>
      <c r="N320" s="101"/>
      <c r="O320" s="22"/>
      <c r="P320" s="23"/>
      <c r="Q320" s="24"/>
      <c r="R320" s="23"/>
      <c r="S320" s="24"/>
      <c r="T320" s="23"/>
      <c r="U320" s="24">
        <f>IF(COUNT(L320)=0,"",VLOOKUP(L320,Pts!$A$2:$B$112,2,FALSE))</f>
      </c>
      <c r="V320" s="23">
        <f>IF(COUNT(M320)=0,"",VLOOKUP(M320,Pts!$A$2:$B$112,2,FALSE))</f>
      </c>
      <c r="W320" s="24">
        <f>IF(COUNT(N320)=0,"",VLOOKUP(N320,Pts!$A$2:$B$112,2,FALSE))</f>
      </c>
      <c r="X320" s="25">
        <f t="shared" si="5"/>
        <v>0</v>
      </c>
      <c r="Y320" s="25">
        <f>IF(COUNT(O320:W320)=Pts!$D$1,SUM(O320:W320)-SMALL(O320:W320,1),SUM(O320:W320))</f>
        <v>0</v>
      </c>
    </row>
    <row r="321" spans="1:250" s="80" customFormat="1" ht="12.75" customHeight="1">
      <c r="A321" s="220" t="s">
        <v>337</v>
      </c>
      <c r="B321" s="221" t="s">
        <v>174</v>
      </c>
      <c r="C321" s="222" t="s">
        <v>305</v>
      </c>
      <c r="D321" s="223" t="s">
        <v>306</v>
      </c>
      <c r="E321" s="259" t="s">
        <v>22</v>
      </c>
      <c r="F321" s="19"/>
      <c r="G321" s="20"/>
      <c r="H321" s="21"/>
      <c r="I321" s="20"/>
      <c r="J321" s="21"/>
      <c r="K321" s="20"/>
      <c r="L321" s="21"/>
      <c r="M321" s="20"/>
      <c r="N321" s="101"/>
      <c r="O321" s="22">
        <f>IF(COUNT(F321)=0,"",VLOOKUP(F321,Pts!$A$2:$B$112,2,FALSE))</f>
      </c>
      <c r="P321" s="23">
        <f>IF(COUNT(G321)=0,"",VLOOKUP(G321,Pts!$A$2:$B$112,2,FALSE))</f>
      </c>
      <c r="Q321" s="24">
        <f>IF(COUNT(H321)=0,"",VLOOKUP(H321,Pts!$A$2:$B$112,2,FALSE))</f>
      </c>
      <c r="R321" s="23">
        <f>IF(COUNT(I321)=0,"",VLOOKUP(I321,Pts!$A$2:$B$112,2,FALSE))</f>
      </c>
      <c r="S321" s="24">
        <f>IF(COUNT(J321)=0,"",VLOOKUP(J321,Pts!$A$2:$B$112,2,FALSE))</f>
      </c>
      <c r="T321" s="23">
        <f>IF(COUNT(K321)=0,"",VLOOKUP(K321,Pts!$A$2:$B$112,2,FALSE))</f>
      </c>
      <c r="U321" s="24">
        <f>IF(COUNT(L321)=0,"",VLOOKUP(L321,Pts!$A$2:$B$112,2,FALSE))</f>
      </c>
      <c r="V321" s="23">
        <f>IF(COUNT(M321)=0,"",VLOOKUP(M321,Pts!$A$2:$B$112,2,FALSE))</f>
      </c>
      <c r="W321" s="24">
        <f>IF(COUNT(N321)=0,"",VLOOKUP(N321,Pts!$A$2:$B$112,2,FALSE))</f>
      </c>
      <c r="X321" s="25">
        <f t="shared" si="5"/>
        <v>0</v>
      </c>
      <c r="Y321" s="25">
        <f>IF(COUNT(O321:W321)=Pts!$D$1,SUM(O321:W321)-SMALL(O321:W321,1),SUM(O321:W321))</f>
        <v>0</v>
      </c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7"/>
      <c r="IO321" s="27"/>
      <c r="IP321" s="27"/>
    </row>
    <row r="322" spans="1:25" s="80" customFormat="1" ht="12.75" customHeight="1">
      <c r="A322" s="225">
        <v>250</v>
      </c>
      <c r="B322" s="221"/>
      <c r="C322" s="222" t="s">
        <v>149</v>
      </c>
      <c r="D322" s="223" t="s">
        <v>25</v>
      </c>
      <c r="E322" s="240" t="s">
        <v>28</v>
      </c>
      <c r="F322" s="19"/>
      <c r="G322" s="20"/>
      <c r="H322" s="21"/>
      <c r="I322" s="20"/>
      <c r="J322" s="21"/>
      <c r="K322" s="20"/>
      <c r="L322" s="21"/>
      <c r="M322" s="20"/>
      <c r="N322" s="101"/>
      <c r="O322" s="22">
        <f>IF(COUNT(F322)=0,"",VLOOKUP(F322,Pts!$A$2:$B$112,2,FALSE))</f>
      </c>
      <c r="P322" s="23">
        <f>IF(COUNT(G322)=0,"",VLOOKUP(G322,Pts!$A$2:$B$112,2,FALSE))</f>
      </c>
      <c r="Q322" s="24">
        <f>IF(COUNT(H322)=0,"",VLOOKUP(H322,Pts!$A$2:$B$112,2,FALSE))</f>
      </c>
      <c r="R322" s="23">
        <f>IF(COUNT(I322)=0,"",VLOOKUP(I322,Pts!$A$2:$B$112,2,FALSE))</f>
      </c>
      <c r="S322" s="24">
        <f>IF(COUNT(J322)=0,"",VLOOKUP(J322,Pts!$A$2:$B$112,2,FALSE))</f>
      </c>
      <c r="T322" s="23">
        <f>IF(COUNT(K322)=0,"",VLOOKUP(K322,Pts!$A$2:$B$112,2,FALSE))</f>
      </c>
      <c r="U322" s="24">
        <f>IF(COUNT(L322)=0,"",VLOOKUP(L322,Pts!$A$2:$B$112,2,FALSE))</f>
      </c>
      <c r="V322" s="23">
        <f>IF(COUNT(M322)=0,"",VLOOKUP(M322,Pts!$A$2:$B$112,2,FALSE))</f>
      </c>
      <c r="W322" s="24">
        <f>IF(COUNT(N322)=0,"",VLOOKUP(N322,Pts!$A$2:$B$112,2,FALSE))</f>
      </c>
      <c r="X322" s="25">
        <f aca="true" t="shared" si="6" ref="X322:X377">SUM(O322:W322)</f>
        <v>0</v>
      </c>
      <c r="Y322" s="25">
        <f>IF(COUNT(O322:W322)=Pts!$D$1,SUM(O322:W322)-SMALL(O322:W322,1),SUM(O322:W322))</f>
        <v>0</v>
      </c>
    </row>
    <row r="323" spans="1:25" s="80" customFormat="1" ht="12.75" customHeight="1">
      <c r="A323" s="255" t="s">
        <v>337</v>
      </c>
      <c r="B323" s="221" t="s">
        <v>16</v>
      </c>
      <c r="C323" s="222" t="s">
        <v>213</v>
      </c>
      <c r="D323" s="223" t="s">
        <v>214</v>
      </c>
      <c r="E323" s="247" t="s">
        <v>22</v>
      </c>
      <c r="F323" s="19"/>
      <c r="G323" s="20"/>
      <c r="H323" s="21"/>
      <c r="I323" s="20"/>
      <c r="J323" s="21"/>
      <c r="K323" s="20"/>
      <c r="L323" s="21"/>
      <c r="M323" s="20"/>
      <c r="N323" s="101"/>
      <c r="O323" s="22">
        <f>IF(COUNT(F323)=0,"",VLOOKUP(F323,Pts!$A$2:$B$112,2,FALSE))</f>
      </c>
      <c r="P323" s="23">
        <f>IF(COUNT(G323)=0,"",VLOOKUP(G323,Pts!$A$2:$B$112,2,FALSE))</f>
      </c>
      <c r="Q323" s="24">
        <f>IF(COUNT(H323)=0,"",VLOOKUP(H323,Pts!$A$2:$B$112,2,FALSE))</f>
      </c>
      <c r="R323" s="23">
        <f>IF(COUNT(I323)=0,"",VLOOKUP(I323,Pts!$A$2:$B$112,2,FALSE))</f>
      </c>
      <c r="S323" s="24">
        <f>IF(COUNT(J323)=0,"",VLOOKUP(J323,Pts!$A$2:$B$112,2,FALSE))</f>
      </c>
      <c r="T323" s="23">
        <f>IF(COUNT(K323)=0,"",VLOOKUP(K323,Pts!$A$2:$B$112,2,FALSE))</f>
      </c>
      <c r="U323" s="24">
        <f>IF(COUNT(L323)=0,"",VLOOKUP(L323,Pts!$A$2:$B$112,2,FALSE))</f>
      </c>
      <c r="V323" s="23">
        <f>IF(COUNT(M323)=0,"",VLOOKUP(M323,Pts!$A$2:$B$112,2,FALSE))</f>
      </c>
      <c r="W323" s="24">
        <f>IF(COUNT(N323)=0,"",VLOOKUP(N323,Pts!$A$2:$B$112,2,FALSE))</f>
      </c>
      <c r="X323" s="25">
        <f t="shared" si="6"/>
        <v>0</v>
      </c>
      <c r="Y323" s="25">
        <f>IF(COUNT(O323:W323)=Pts!$D$1,SUM(O323:W323)-SMALL(O323:W323,1),SUM(O323:W323))</f>
        <v>0</v>
      </c>
    </row>
    <row r="324" spans="1:25" s="80" customFormat="1" ht="12.75" customHeight="1">
      <c r="A324" s="220" t="s">
        <v>340</v>
      </c>
      <c r="B324" s="221" t="s">
        <v>16</v>
      </c>
      <c r="C324" s="222" t="s">
        <v>184</v>
      </c>
      <c r="D324" s="223" t="s">
        <v>185</v>
      </c>
      <c r="E324" s="224" t="s">
        <v>33</v>
      </c>
      <c r="F324" s="19"/>
      <c r="G324" s="20"/>
      <c r="H324" s="21"/>
      <c r="I324" s="20"/>
      <c r="J324" s="21"/>
      <c r="K324" s="20"/>
      <c r="L324" s="21"/>
      <c r="M324" s="20"/>
      <c r="N324" s="101"/>
      <c r="O324" s="22">
        <f>IF(COUNT(F324)=0,"",VLOOKUP(F324,Pts!$A$2:$B$112,2,FALSE))</f>
      </c>
      <c r="P324" s="23">
        <f>IF(COUNT(G324)=0,"",VLOOKUP(G324,Pts!$A$2:$B$112,2,FALSE))</f>
      </c>
      <c r="Q324" s="24">
        <f>IF(COUNT(H324)=0,"",VLOOKUP(H324,Pts!$A$2:$B$112,2,FALSE))</f>
      </c>
      <c r="R324" s="23">
        <f>IF(COUNT(I324)=0,"",VLOOKUP(I324,Pts!$A$2:$B$112,2,FALSE))</f>
      </c>
      <c r="S324" s="24">
        <f>IF(COUNT(J324)=0,"",VLOOKUP(J324,Pts!$A$2:$B$112,2,FALSE))</f>
      </c>
      <c r="T324" s="23">
        <f>IF(COUNT(K324)=0,"",VLOOKUP(K324,Pts!$A$2:$B$112,2,FALSE))</f>
      </c>
      <c r="U324" s="24">
        <f>IF(COUNT(L324)=0,"",VLOOKUP(L324,Pts!$A$2:$B$112,2,FALSE))</f>
      </c>
      <c r="V324" s="23">
        <f>IF(COUNT(M324)=0,"",VLOOKUP(M324,Pts!$A$2:$B$112,2,FALSE))</f>
      </c>
      <c r="W324" s="24">
        <f>IF(COUNT(N324)=0,"",VLOOKUP(N324,Pts!$A$2:$B$112,2,FALSE))</f>
      </c>
      <c r="X324" s="25">
        <f t="shared" si="6"/>
        <v>0</v>
      </c>
      <c r="Y324" s="25">
        <f>IF(COUNT(O324:W324)=Pts!$D$1,SUM(O324:W324)-SMALL(O324:W324,1),SUM(O324:W324))</f>
        <v>0</v>
      </c>
    </row>
    <row r="325" spans="1:250" s="27" customFormat="1" ht="12.75" customHeight="1">
      <c r="A325" s="220" t="s">
        <v>337</v>
      </c>
      <c r="B325" s="237" t="s">
        <v>16</v>
      </c>
      <c r="C325" s="238" t="s">
        <v>394</v>
      </c>
      <c r="D325" s="239" t="s">
        <v>101</v>
      </c>
      <c r="E325" s="259" t="s">
        <v>22</v>
      </c>
      <c r="F325" s="19"/>
      <c r="G325" s="20"/>
      <c r="H325" s="21"/>
      <c r="I325" s="20"/>
      <c r="J325" s="21"/>
      <c r="K325" s="20"/>
      <c r="L325" s="21"/>
      <c r="M325" s="20"/>
      <c r="N325" s="101"/>
      <c r="O325" s="22">
        <f>IF(COUNT(F325)=0,"",VLOOKUP(F325,Pts!$A$2:$B$112,2,FALSE))</f>
      </c>
      <c r="P325" s="23">
        <f>IF(COUNT(G325)=0,"",VLOOKUP(G325,Pts!$A$2:$B$112,2,FALSE))</f>
      </c>
      <c r="Q325" s="24">
        <f>IF(COUNT(H325)=0,"",VLOOKUP(H325,Pts!$A$2:$B$112,2,FALSE))</f>
      </c>
      <c r="R325" s="23">
        <f>IF(COUNT(I325)=0,"",VLOOKUP(I325,Pts!$A$2:$B$112,2,FALSE))</f>
      </c>
      <c r="S325" s="24">
        <f>IF(COUNT(J325)=0,"",VLOOKUP(J325,Pts!$A$2:$B$112,2,FALSE))</f>
      </c>
      <c r="T325" s="23">
        <f>IF(COUNT(K325)=0,"",VLOOKUP(K325,Pts!$A$2:$B$112,2,FALSE))</f>
      </c>
      <c r="U325" s="24">
        <f>IF(COUNT(L325)=0,"",VLOOKUP(L325,Pts!$A$2:$B$112,2,FALSE))</f>
      </c>
      <c r="V325" s="23">
        <f>IF(COUNT(M325)=0,"",VLOOKUP(M325,Pts!$A$2:$B$112,2,FALSE))</f>
      </c>
      <c r="W325" s="24">
        <f>IF(COUNT(N325)=0,"",VLOOKUP(N325,Pts!$A$2:$B$112,2,FALSE))</f>
      </c>
      <c r="X325" s="25">
        <f t="shared" si="6"/>
        <v>0</v>
      </c>
      <c r="Y325" s="25">
        <f>IF(COUNT(O325:W325)=Pts!$D$1,SUM(O325:W325)-SMALL(O325:W325,1),SUM(O325:W325))</f>
        <v>0</v>
      </c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  <c r="DI325" s="80"/>
      <c r="DJ325" s="80"/>
      <c r="DK325" s="80"/>
      <c r="DL325" s="80"/>
      <c r="DM325" s="80"/>
      <c r="DN325" s="80"/>
      <c r="DO325" s="80"/>
      <c r="DP325" s="80"/>
      <c r="DQ325" s="80"/>
      <c r="DR325" s="80"/>
      <c r="DS325" s="80"/>
      <c r="DT325" s="80"/>
      <c r="DU325" s="80"/>
      <c r="DV325" s="80"/>
      <c r="DW325" s="80"/>
      <c r="DX325" s="80"/>
      <c r="DY325" s="80"/>
      <c r="DZ325" s="80"/>
      <c r="EA325" s="80"/>
      <c r="EB325" s="80"/>
      <c r="EC325" s="80"/>
      <c r="ED325" s="80"/>
      <c r="EE325" s="80"/>
      <c r="EF325" s="80"/>
      <c r="EG325" s="80"/>
      <c r="EH325" s="80"/>
      <c r="EI325" s="80"/>
      <c r="EJ325" s="80"/>
      <c r="EK325" s="80"/>
      <c r="EL325" s="80"/>
      <c r="EM325" s="80"/>
      <c r="EN325" s="80"/>
      <c r="EO325" s="80"/>
      <c r="EP325" s="80"/>
      <c r="EQ325" s="80"/>
      <c r="ER325" s="80"/>
      <c r="ES325" s="80"/>
      <c r="ET325" s="80"/>
      <c r="EU325" s="80"/>
      <c r="EV325" s="80"/>
      <c r="EW325" s="80"/>
      <c r="EX325" s="80"/>
      <c r="EY325" s="80"/>
      <c r="EZ325" s="80"/>
      <c r="FA325" s="80"/>
      <c r="FB325" s="80"/>
      <c r="FC325" s="80"/>
      <c r="FD325" s="80"/>
      <c r="FE325" s="80"/>
      <c r="FF325" s="80"/>
      <c r="FG325" s="80"/>
      <c r="FH325" s="80"/>
      <c r="FI325" s="80"/>
      <c r="FJ325" s="80"/>
      <c r="FK325" s="80"/>
      <c r="FL325" s="80"/>
      <c r="FM325" s="80"/>
      <c r="FN325" s="80"/>
      <c r="FO325" s="80"/>
      <c r="FP325" s="80"/>
      <c r="FQ325" s="80"/>
      <c r="FR325" s="80"/>
      <c r="FS325" s="80"/>
      <c r="FT325" s="80"/>
      <c r="FU325" s="80"/>
      <c r="FV325" s="80"/>
      <c r="FW325" s="80"/>
      <c r="FX325" s="80"/>
      <c r="FY325" s="80"/>
      <c r="FZ325" s="80"/>
      <c r="GA325" s="80"/>
      <c r="GB325" s="80"/>
      <c r="GC325" s="80"/>
      <c r="GD325" s="80"/>
      <c r="GE325" s="80"/>
      <c r="GF325" s="80"/>
      <c r="GG325" s="80"/>
      <c r="GH325" s="80"/>
      <c r="GI325" s="80"/>
      <c r="GJ325" s="80"/>
      <c r="GK325" s="80"/>
      <c r="GL325" s="80"/>
      <c r="GM325" s="80"/>
      <c r="GN325" s="80"/>
      <c r="GO325" s="80"/>
      <c r="GP325" s="80"/>
      <c r="GQ325" s="80"/>
      <c r="GR325" s="80"/>
      <c r="GS325" s="80"/>
      <c r="GT325" s="80"/>
      <c r="GU325" s="80"/>
      <c r="GV325" s="80"/>
      <c r="GW325" s="80"/>
      <c r="GX325" s="80"/>
      <c r="GY325" s="80"/>
      <c r="GZ325" s="80"/>
      <c r="HA325" s="80"/>
      <c r="HB325" s="80"/>
      <c r="HC325" s="80"/>
      <c r="HD325" s="80"/>
      <c r="HE325" s="80"/>
      <c r="HF325" s="80"/>
      <c r="HG325" s="80"/>
      <c r="HH325" s="80"/>
      <c r="HI325" s="80"/>
      <c r="HJ325" s="80"/>
      <c r="HK325" s="80"/>
      <c r="HL325" s="80"/>
      <c r="HM325" s="80"/>
      <c r="HN325" s="80"/>
      <c r="HO325" s="80"/>
      <c r="HP325" s="80"/>
      <c r="HQ325" s="80"/>
      <c r="HR325" s="80"/>
      <c r="HS325" s="80"/>
      <c r="HT325" s="80"/>
      <c r="HU325" s="80"/>
      <c r="HV325" s="80"/>
      <c r="HW325" s="80"/>
      <c r="HX325" s="80"/>
      <c r="HY325" s="80"/>
      <c r="HZ325" s="80"/>
      <c r="IA325" s="80"/>
      <c r="IB325" s="80"/>
      <c r="IC325" s="80"/>
      <c r="ID325" s="80"/>
      <c r="IE325" s="80"/>
      <c r="IF325" s="80"/>
      <c r="IG325" s="80"/>
      <c r="IH325" s="80"/>
      <c r="II325" s="80"/>
      <c r="IJ325" s="80"/>
      <c r="IK325" s="80"/>
      <c r="IL325" s="80"/>
      <c r="IM325" s="80"/>
      <c r="IN325" s="80"/>
      <c r="IO325" s="80"/>
      <c r="IP325" s="80"/>
    </row>
    <row r="326" spans="1:25" s="80" customFormat="1" ht="12.75" customHeight="1">
      <c r="A326" s="248" t="s">
        <v>340</v>
      </c>
      <c r="B326" s="221"/>
      <c r="C326" s="235" t="s">
        <v>546</v>
      </c>
      <c r="D326" s="236" t="s">
        <v>24</v>
      </c>
      <c r="E326" s="240" t="s">
        <v>28</v>
      </c>
      <c r="F326" s="19"/>
      <c r="G326" s="20"/>
      <c r="H326" s="21"/>
      <c r="I326" s="20"/>
      <c r="J326" s="21"/>
      <c r="K326" s="20"/>
      <c r="L326" s="21"/>
      <c r="M326" s="20"/>
      <c r="N326" s="101"/>
      <c r="O326" s="22">
        <f>IF(COUNT(F326)=0,"",VLOOKUP(F326,Pts!$A$2:$B$112,2,FALSE))</f>
      </c>
      <c r="P326" s="23">
        <f>IF(COUNT(G326)=0,"",VLOOKUP(G326,Pts!$A$2:$B$112,2,FALSE))</f>
      </c>
      <c r="Q326" s="24">
        <f>IF(COUNT(H326)=0,"",VLOOKUP(H326,Pts!$A$2:$B$112,2,FALSE))</f>
      </c>
      <c r="R326" s="23">
        <f>IF(COUNT(I326)=0,"",VLOOKUP(I326,Pts!$A$2:$B$112,2,FALSE))</f>
      </c>
      <c r="S326" s="24">
        <f>IF(COUNT(J326)=0,"",VLOOKUP(J326,Pts!$A$2:$B$112,2,FALSE))</f>
      </c>
      <c r="T326" s="23">
        <f>IF(COUNT(K326)=0,"",VLOOKUP(K326,Pts!$A$2:$B$112,2,FALSE))</f>
      </c>
      <c r="U326" s="24">
        <f>IF(COUNT(L326)=0,"",VLOOKUP(L326,Pts!$A$2:$B$112,2,FALSE))</f>
      </c>
      <c r="V326" s="23">
        <f>IF(COUNT(M326)=0,"",VLOOKUP(M326,Pts!$A$2:$B$112,2,FALSE))</f>
      </c>
      <c r="W326" s="24">
        <f>IF(COUNT(N326)=0,"",VLOOKUP(N326,Pts!$A$2:$B$112,2,FALSE))</f>
      </c>
      <c r="X326" s="25">
        <f t="shared" si="6"/>
        <v>0</v>
      </c>
      <c r="Y326" s="25">
        <f>IF(COUNT(O326:W326)=Pts!$D$1,SUM(O326:W326)-SMALL(O326:W326,1),SUM(O326:W326))</f>
        <v>0</v>
      </c>
    </row>
    <row r="327" spans="1:25" s="80" customFormat="1" ht="12.75" customHeight="1">
      <c r="A327" s="34" t="s">
        <v>337</v>
      </c>
      <c r="B327" s="88" t="s">
        <v>50</v>
      </c>
      <c r="C327" s="329" t="s">
        <v>601</v>
      </c>
      <c r="D327" s="330" t="s">
        <v>374</v>
      </c>
      <c r="E327" s="380" t="s">
        <v>41</v>
      </c>
      <c r="F327" s="19"/>
      <c r="G327" s="20"/>
      <c r="H327" s="21"/>
      <c r="I327" s="20"/>
      <c r="J327" s="21"/>
      <c r="K327" s="20"/>
      <c r="L327" s="21"/>
      <c r="M327" s="20"/>
      <c r="N327" s="101"/>
      <c r="O327" s="22">
        <f>IF(COUNT(F327)=0,"",VLOOKUP(F327,Pts!$A$2:$B$112,2,FALSE))</f>
      </c>
      <c r="P327" s="23">
        <f>IF(COUNT(G327)=0,"",VLOOKUP(G327,Pts!$A$2:$B$112,2,FALSE))</f>
      </c>
      <c r="Q327" s="24">
        <f>IF(COUNT(H327)=0,"",VLOOKUP(H327,Pts!$A$2:$B$112,2,FALSE))</f>
      </c>
      <c r="R327" s="23">
        <f>IF(COUNT(I327)=0,"",VLOOKUP(I327,Pts!$A$2:$B$112,2,FALSE))</f>
      </c>
      <c r="S327" s="24">
        <f>IF(COUNT(J327)=0,"",VLOOKUP(J327,Pts!$A$2:$B$112,2,FALSE))</f>
      </c>
      <c r="T327" s="23">
        <f>IF(COUNT(K327)=0,"",VLOOKUP(K327,Pts!$A$2:$B$112,2,FALSE))</f>
      </c>
      <c r="U327" s="24">
        <f>IF(COUNT(L327)=0,"",VLOOKUP(L327,Pts!$A$2:$B$112,2,FALSE))</f>
      </c>
      <c r="V327" s="23">
        <f>IF(COUNT(M327)=0,"",VLOOKUP(M327,Pts!$A$2:$B$112,2,FALSE))</f>
      </c>
      <c r="W327" s="24">
        <f>IF(COUNT(N327)=0,"",VLOOKUP(N327,Pts!$A$2:$B$112,2,FALSE))</f>
      </c>
      <c r="X327" s="25">
        <f t="shared" si="6"/>
        <v>0</v>
      </c>
      <c r="Y327" s="25">
        <f>IF(COUNT(O327:W327)=Pts!$D$1,SUM(O327:W327)-SMALL(O327:W327,1),SUM(O327:W327))</f>
        <v>0</v>
      </c>
    </row>
    <row r="328" spans="1:25" s="80" customFormat="1" ht="12.75" customHeight="1">
      <c r="A328" s="255"/>
      <c r="B328" s="237" t="s">
        <v>136</v>
      </c>
      <c r="C328" s="238" t="s">
        <v>54</v>
      </c>
      <c r="D328" s="265" t="s">
        <v>10</v>
      </c>
      <c r="E328" s="224" t="s">
        <v>19</v>
      </c>
      <c r="F328" s="19"/>
      <c r="G328" s="20"/>
      <c r="H328" s="21"/>
      <c r="I328" s="20"/>
      <c r="J328" s="21"/>
      <c r="K328" s="20"/>
      <c r="L328" s="21"/>
      <c r="M328" s="20"/>
      <c r="N328" s="101"/>
      <c r="O328" s="22">
        <f>IF(COUNT(F328)=0,"",VLOOKUP(F328,Pts!$A$2:$B$112,2,FALSE))</f>
      </c>
      <c r="P328" s="23">
        <f>IF(COUNT(G328)=0,"",VLOOKUP(G328,Pts!$A$2:$B$112,2,FALSE))</f>
      </c>
      <c r="Q328" s="24">
        <f>IF(COUNT(H328)=0,"",VLOOKUP(H328,Pts!$A$2:$B$112,2,FALSE))</f>
      </c>
      <c r="R328" s="23">
        <f>IF(COUNT(I328)=0,"",VLOOKUP(I328,Pts!$A$2:$B$112,2,FALSE))</f>
      </c>
      <c r="S328" s="24">
        <f>IF(COUNT(J328)=0,"",VLOOKUP(J328,Pts!$A$2:$B$112,2,FALSE))</f>
      </c>
      <c r="T328" s="23">
        <f>IF(COUNT(K328)=0,"",VLOOKUP(K328,Pts!$A$2:$B$112,2,FALSE))</f>
      </c>
      <c r="U328" s="24">
        <f>IF(COUNT(L328)=0,"",VLOOKUP(L328,Pts!$A$2:$B$112,2,FALSE))</f>
      </c>
      <c r="V328" s="23">
        <f>IF(COUNT(M328)=0,"",VLOOKUP(M328,Pts!$A$2:$B$112,2,FALSE))</f>
      </c>
      <c r="W328" s="24">
        <f>IF(COUNT(N328)=0,"",VLOOKUP(N328,Pts!$A$2:$B$112,2,FALSE))</f>
      </c>
      <c r="X328" s="25">
        <f t="shared" si="6"/>
        <v>0</v>
      </c>
      <c r="Y328" s="25">
        <f>IF(COUNT(O328:W328)=Pts!$D$1,SUM(O328:W328)-SMALL(O328:W328,1),SUM(O328:W328))</f>
        <v>0</v>
      </c>
    </row>
    <row r="329" spans="1:25" s="80" customFormat="1" ht="12.75" customHeight="1">
      <c r="A329" s="226" t="s">
        <v>303</v>
      </c>
      <c r="B329" s="221"/>
      <c r="C329" s="222" t="s">
        <v>296</v>
      </c>
      <c r="D329" s="223" t="s">
        <v>405</v>
      </c>
      <c r="E329" s="224" t="s">
        <v>53</v>
      </c>
      <c r="F329" s="19"/>
      <c r="G329" s="20"/>
      <c r="H329" s="21"/>
      <c r="I329" s="20"/>
      <c r="J329" s="21"/>
      <c r="K329" s="20"/>
      <c r="L329" s="21"/>
      <c r="M329" s="20"/>
      <c r="N329" s="101"/>
      <c r="O329" s="22">
        <f>IF(COUNT(F329)=0,"",VLOOKUP(F329,Pts!$A$2:$B$112,2,FALSE))</f>
      </c>
      <c r="P329" s="23">
        <f>IF(COUNT(G329)=0,"",VLOOKUP(G329,Pts!$A$2:$B$112,2,FALSE))</f>
      </c>
      <c r="Q329" s="24">
        <f>IF(COUNT(H329)=0,"",VLOOKUP(H329,Pts!$A$2:$B$112,2,FALSE))</f>
      </c>
      <c r="R329" s="23">
        <f>IF(COUNT(I329)=0,"",VLOOKUP(I329,Pts!$A$2:$B$112,2,FALSE))</f>
      </c>
      <c r="S329" s="24">
        <f>IF(COUNT(J329)=0,"",VLOOKUP(J329,Pts!$A$2:$B$112,2,FALSE))</f>
      </c>
      <c r="T329" s="23">
        <f>IF(COUNT(K329)=0,"",VLOOKUP(K329,Pts!$A$2:$B$112,2,FALSE))</f>
      </c>
      <c r="U329" s="24">
        <f>IF(COUNT(L329)=0,"",VLOOKUP(L329,Pts!$A$2:$B$112,2,FALSE))</f>
      </c>
      <c r="V329" s="23">
        <f>IF(COUNT(M329)=0,"",VLOOKUP(M329,Pts!$A$2:$B$112,2,FALSE))</f>
      </c>
      <c r="W329" s="24">
        <f>IF(COUNT(N329)=0,"",VLOOKUP(N329,Pts!$A$2:$B$112,2,FALSE))</f>
      </c>
      <c r="X329" s="25">
        <f t="shared" si="6"/>
        <v>0</v>
      </c>
      <c r="Y329" s="25">
        <f>IF(COUNT(O329:W329)=Pts!$D$1,SUM(O329:W329)-SMALL(O329:W329,1),SUM(O329:W329))</f>
        <v>0</v>
      </c>
    </row>
    <row r="330" spans="1:25" s="80" customFormat="1" ht="12.75" customHeight="1">
      <c r="A330" s="226" t="s">
        <v>340</v>
      </c>
      <c r="B330" s="221" t="s">
        <v>136</v>
      </c>
      <c r="C330" s="222" t="s">
        <v>296</v>
      </c>
      <c r="D330" s="223" t="s">
        <v>115</v>
      </c>
      <c r="E330" s="224" t="s">
        <v>53</v>
      </c>
      <c r="F330" s="19"/>
      <c r="G330" s="20"/>
      <c r="H330" s="21"/>
      <c r="I330" s="20"/>
      <c r="J330" s="21"/>
      <c r="K330" s="20"/>
      <c r="L330" s="21"/>
      <c r="M330" s="20"/>
      <c r="N330" s="101"/>
      <c r="O330" s="22">
        <f>IF(COUNT(F330)=0,"",VLOOKUP(F330,Pts!$A$2:$B$112,2,FALSE))</f>
      </c>
      <c r="P330" s="23">
        <f>IF(COUNT(G330)=0,"",VLOOKUP(G330,Pts!$A$2:$B$112,2,FALSE))</f>
      </c>
      <c r="Q330" s="24">
        <f>IF(COUNT(H330)=0,"",VLOOKUP(H330,Pts!$A$2:$B$112,2,FALSE))</f>
      </c>
      <c r="R330" s="23">
        <f>IF(COUNT(I330)=0,"",VLOOKUP(I330,Pts!$A$2:$B$112,2,FALSE))</f>
      </c>
      <c r="S330" s="24">
        <f>IF(COUNT(J330)=0,"",VLOOKUP(J330,Pts!$A$2:$B$112,2,FALSE))</f>
      </c>
      <c r="T330" s="23">
        <f>IF(COUNT(K330)=0,"",VLOOKUP(K330,Pts!$A$2:$B$112,2,FALSE))</f>
      </c>
      <c r="U330" s="24">
        <f>IF(COUNT(L330)=0,"",VLOOKUP(L330,Pts!$A$2:$B$112,2,FALSE))</f>
      </c>
      <c r="V330" s="23">
        <f>IF(COUNT(M330)=0,"",VLOOKUP(M330,Pts!$A$2:$B$112,2,FALSE))</f>
      </c>
      <c r="W330" s="24">
        <f>IF(COUNT(N330)=0,"",VLOOKUP(N330,Pts!$A$2:$B$112,2,FALSE))</f>
      </c>
      <c r="X330" s="25">
        <f t="shared" si="6"/>
        <v>0</v>
      </c>
      <c r="Y330" s="25">
        <f>IF(COUNT(O330:W330)=Pts!$D$1,SUM(O330:W330)-SMALL(O330:W330,1),SUM(O330:W330))</f>
        <v>0</v>
      </c>
    </row>
    <row r="331" spans="1:25" s="80" customFormat="1" ht="12.75" customHeight="1">
      <c r="A331" s="226" t="s">
        <v>337</v>
      </c>
      <c r="B331" s="221"/>
      <c r="C331" s="235" t="s">
        <v>592</v>
      </c>
      <c r="D331" s="236" t="s">
        <v>253</v>
      </c>
      <c r="E331" s="439" t="s">
        <v>22</v>
      </c>
      <c r="F331" s="19"/>
      <c r="G331" s="20"/>
      <c r="H331" s="21"/>
      <c r="I331" s="20"/>
      <c r="J331" s="21"/>
      <c r="K331" s="20"/>
      <c r="L331" s="21"/>
      <c r="M331" s="20"/>
      <c r="N331" s="101"/>
      <c r="O331" s="22">
        <f>IF(COUNT(F331)=0,"",VLOOKUP(F331,Pts!$A$2:$B$112,2,FALSE))</f>
      </c>
      <c r="P331" s="23">
        <f>IF(COUNT(G331)=0,"",VLOOKUP(G331,Pts!$A$2:$B$112,2,FALSE))</f>
      </c>
      <c r="Q331" s="24">
        <f>IF(COUNT(H331)=0,"",VLOOKUP(H331,Pts!$A$2:$B$112,2,FALSE))</f>
      </c>
      <c r="R331" s="23">
        <f>IF(COUNT(I331)=0,"",VLOOKUP(I331,Pts!$A$2:$B$112,2,FALSE))</f>
      </c>
      <c r="S331" s="24">
        <f>IF(COUNT(J331)=0,"",VLOOKUP(J331,Pts!$A$2:$B$112,2,FALSE))</f>
      </c>
      <c r="T331" s="23">
        <f>IF(COUNT(K331)=0,"",VLOOKUP(K331,Pts!$A$2:$B$112,2,FALSE))</f>
      </c>
      <c r="U331" s="24">
        <f>IF(COUNT(L331)=0,"",VLOOKUP(L331,Pts!$A$2:$B$112,2,FALSE))</f>
      </c>
      <c r="V331" s="23">
        <f>IF(COUNT(M331)=0,"",VLOOKUP(M331,Pts!$A$2:$B$112,2,FALSE))</f>
      </c>
      <c r="W331" s="24">
        <f>IF(COUNT(N331)=0,"",VLOOKUP(N331,Pts!$A$2:$B$112,2,FALSE))</f>
      </c>
      <c r="X331" s="25">
        <f t="shared" si="6"/>
        <v>0</v>
      </c>
      <c r="Y331" s="25">
        <f>IF(COUNT(O331:W331)=Pts!$D$1,SUM(O331:W331)-SMALL(O331:W331,1),SUM(O331:W331))</f>
        <v>0</v>
      </c>
    </row>
    <row r="332" spans="1:25" s="80" customFormat="1" ht="12.75" customHeight="1">
      <c r="A332" s="34"/>
      <c r="B332" s="194" t="s">
        <v>16</v>
      </c>
      <c r="C332" s="55" t="s">
        <v>287</v>
      </c>
      <c r="D332" s="56" t="s">
        <v>30</v>
      </c>
      <c r="E332" s="57" t="s">
        <v>36</v>
      </c>
      <c r="F332" s="19"/>
      <c r="G332" s="20"/>
      <c r="H332" s="21"/>
      <c r="I332" s="20"/>
      <c r="J332" s="21"/>
      <c r="K332" s="20"/>
      <c r="L332" s="21"/>
      <c r="M332" s="20"/>
      <c r="N332" s="101"/>
      <c r="O332" s="22">
        <f>IF(COUNT(F332)=0,"",VLOOKUP(F332,Pts!$A$2:$B$112,2,FALSE))</f>
      </c>
      <c r="P332" s="23">
        <f>IF(COUNT(G332)=0,"",VLOOKUP(G332,Pts!$A$2:$B$112,2,FALSE))</f>
      </c>
      <c r="Q332" s="24">
        <f>IF(COUNT(H332)=0,"",VLOOKUP(H332,Pts!$A$2:$B$112,2,FALSE))</f>
      </c>
      <c r="R332" s="23">
        <f>IF(COUNT(I332)=0,"",VLOOKUP(I332,Pts!$A$2:$B$112,2,FALSE))</f>
      </c>
      <c r="S332" s="24">
        <f>IF(COUNT(J332)=0,"",VLOOKUP(J332,Pts!$A$2:$B$112,2,FALSE))</f>
      </c>
      <c r="T332" s="23">
        <f>IF(COUNT(K332)=0,"",VLOOKUP(K332,Pts!$A$2:$B$112,2,FALSE))</f>
      </c>
      <c r="U332" s="24">
        <f>IF(COUNT(L332)=0,"",VLOOKUP(L332,Pts!$A$2:$B$112,2,FALSE))</f>
      </c>
      <c r="V332" s="23">
        <f>IF(COUNT(M332)=0,"",VLOOKUP(M332,Pts!$A$2:$B$112,2,FALSE))</f>
      </c>
      <c r="W332" s="24">
        <f>IF(COUNT(N332)=0,"",VLOOKUP(N332,Pts!$A$2:$B$112,2,FALSE))</f>
      </c>
      <c r="X332" s="25">
        <f t="shared" si="6"/>
        <v>0</v>
      </c>
      <c r="Y332" s="25">
        <f>IF(COUNT(O332:W332)=Pts!$D$1,SUM(O332:W332)-SMALL(O332:W332,1),SUM(O332:W332))</f>
        <v>0</v>
      </c>
    </row>
    <row r="333" spans="1:26" s="80" customFormat="1" ht="12.75" customHeight="1">
      <c r="A333" s="248" t="s">
        <v>337</v>
      </c>
      <c r="B333" s="230"/>
      <c r="C333" s="231" t="s">
        <v>304</v>
      </c>
      <c r="D333" s="232" t="s">
        <v>27</v>
      </c>
      <c r="E333" s="440" t="s">
        <v>8</v>
      </c>
      <c r="F333" s="19"/>
      <c r="G333" s="20"/>
      <c r="H333" s="21"/>
      <c r="I333" s="20"/>
      <c r="J333" s="21"/>
      <c r="K333" s="20"/>
      <c r="L333" s="21"/>
      <c r="M333" s="20"/>
      <c r="N333" s="101"/>
      <c r="O333" s="22">
        <f>IF(COUNT(F333)=0,"",VLOOKUP(F333,Pts!$A$2:$B$112,2,FALSE))</f>
      </c>
      <c r="P333" s="23">
        <f>IF(COUNT(G333)=0,"",VLOOKUP(G333,Pts!$A$2:$B$112,2,FALSE))</f>
      </c>
      <c r="Q333" s="24">
        <f>IF(COUNT(H333)=0,"",VLOOKUP(H333,Pts!$A$2:$B$112,2,FALSE))</f>
      </c>
      <c r="R333" s="23">
        <f>IF(COUNT(I333)=0,"",VLOOKUP(I333,Pts!$A$2:$B$112,2,FALSE))</f>
      </c>
      <c r="S333" s="24">
        <f>IF(COUNT(J333)=0,"",VLOOKUP(J333,Pts!$A$2:$B$112,2,FALSE))</f>
      </c>
      <c r="T333" s="23">
        <f>IF(COUNT(K333)=0,"",VLOOKUP(K333,Pts!$A$2:$B$112,2,FALSE))</f>
      </c>
      <c r="U333" s="24">
        <f>IF(COUNT(L333)=0,"",VLOOKUP(L333,Pts!$A$2:$B$112,2,FALSE))</f>
      </c>
      <c r="V333" s="23">
        <f>IF(COUNT(M333)=0,"",VLOOKUP(M333,Pts!$A$2:$B$112,2,FALSE))</f>
      </c>
      <c r="W333" s="24">
        <f>IF(COUNT(N333)=0,"",VLOOKUP(N333,Pts!$A$2:$B$112,2,FALSE))</f>
      </c>
      <c r="X333" s="25">
        <f t="shared" si="6"/>
        <v>0</v>
      </c>
      <c r="Y333" s="25">
        <f>IF(COUNT(O333:W333)=Pts!$D$1,SUM(O333:W333)-SMALL(O333:W333,1),SUM(O333:W333))</f>
        <v>0</v>
      </c>
      <c r="Z333" s="27"/>
    </row>
    <row r="334" spans="1:25" s="80" customFormat="1" ht="12.75" customHeight="1">
      <c r="A334" s="226" t="s">
        <v>337</v>
      </c>
      <c r="B334" s="249" t="s">
        <v>16</v>
      </c>
      <c r="C334" s="250" t="s">
        <v>127</v>
      </c>
      <c r="D334" s="251" t="s">
        <v>128</v>
      </c>
      <c r="E334" s="266" t="s">
        <v>129</v>
      </c>
      <c r="F334" s="19"/>
      <c r="G334" s="20"/>
      <c r="H334" s="21"/>
      <c r="I334" s="20"/>
      <c r="J334" s="21"/>
      <c r="K334" s="20"/>
      <c r="L334" s="21"/>
      <c r="M334" s="20"/>
      <c r="N334" s="101"/>
      <c r="O334" s="22">
        <f>IF(COUNT(F334)=0,"",VLOOKUP(F334,Pts!$A$2:$B$112,2,FALSE))</f>
      </c>
      <c r="P334" s="23">
        <f>IF(COUNT(G334)=0,"",VLOOKUP(G334,Pts!$A$2:$B$112,2,FALSE))</f>
      </c>
      <c r="Q334" s="24">
        <f>IF(COUNT(H334)=0,"",VLOOKUP(H334,Pts!$A$2:$B$112,2,FALSE))</f>
      </c>
      <c r="R334" s="23">
        <f>IF(COUNT(I334)=0,"",VLOOKUP(I334,Pts!$A$2:$B$112,2,FALSE))</f>
      </c>
      <c r="S334" s="24">
        <f>IF(COUNT(J334)=0,"",VLOOKUP(J334,Pts!$A$2:$B$112,2,FALSE))</f>
      </c>
      <c r="T334" s="23">
        <f>IF(COUNT(K334)=0,"",VLOOKUP(K334,Pts!$A$2:$B$112,2,FALSE))</f>
      </c>
      <c r="U334" s="24">
        <f>IF(COUNT(L334)=0,"",VLOOKUP(L334,Pts!$A$2:$B$112,2,FALSE))</f>
      </c>
      <c r="V334" s="23">
        <f>IF(COUNT(M334)=0,"",VLOOKUP(M334,Pts!$A$2:$B$112,2,FALSE))</f>
      </c>
      <c r="W334" s="24">
        <f>IF(COUNT(N334)=0,"",VLOOKUP(N334,Pts!$A$2:$B$112,2,FALSE))</f>
      </c>
      <c r="X334" s="25">
        <f t="shared" si="6"/>
        <v>0</v>
      </c>
      <c r="Y334" s="25">
        <f>IF(COUNT(O334:W334)=Pts!$D$1,SUM(O334:W334)-SMALL(O334:W334,1),SUM(O334:W334))</f>
        <v>0</v>
      </c>
    </row>
    <row r="335" spans="1:25" s="80" customFormat="1" ht="12.75" customHeight="1">
      <c r="A335" s="226" t="s">
        <v>139</v>
      </c>
      <c r="B335" s="221" t="s">
        <v>16</v>
      </c>
      <c r="C335" s="222" t="s">
        <v>125</v>
      </c>
      <c r="D335" s="223" t="s">
        <v>42</v>
      </c>
      <c r="E335" s="224" t="s">
        <v>26</v>
      </c>
      <c r="F335" s="19"/>
      <c r="G335" s="20"/>
      <c r="H335" s="21"/>
      <c r="I335" s="20"/>
      <c r="J335" s="21"/>
      <c r="K335" s="20"/>
      <c r="L335" s="21"/>
      <c r="M335" s="20"/>
      <c r="N335" s="101"/>
      <c r="O335" s="22">
        <f>IF(COUNT(F335)=0,"",VLOOKUP(F335,Pts!$A$2:$B$112,2,FALSE))</f>
      </c>
      <c r="P335" s="23">
        <f>IF(COUNT(G335)=0,"",VLOOKUP(G335,Pts!$A$2:$B$112,2,FALSE))</f>
      </c>
      <c r="Q335" s="24">
        <f>IF(COUNT(H335)=0,"",VLOOKUP(H335,Pts!$A$2:$B$112,2,FALSE))</f>
      </c>
      <c r="R335" s="23">
        <f>IF(COUNT(I335)=0,"",VLOOKUP(I335,Pts!$A$2:$B$112,2,FALSE))</f>
      </c>
      <c r="S335" s="24">
        <f>IF(COUNT(J335)=0,"",VLOOKUP(J335,Pts!$A$2:$B$112,2,FALSE))</f>
      </c>
      <c r="T335" s="23">
        <f>IF(COUNT(K335)=0,"",VLOOKUP(K335,Pts!$A$2:$B$112,2,FALSE))</f>
      </c>
      <c r="U335" s="24">
        <f>IF(COUNT(L335)=0,"",VLOOKUP(L335,Pts!$A$2:$B$112,2,FALSE))</f>
      </c>
      <c r="V335" s="23">
        <f>IF(COUNT(M335)=0,"",VLOOKUP(M335,Pts!$A$2:$B$112,2,FALSE))</f>
      </c>
      <c r="W335" s="24">
        <f>IF(COUNT(N335)=0,"",VLOOKUP(N335,Pts!$A$2:$B$112,2,FALSE))</f>
      </c>
      <c r="X335" s="25">
        <f t="shared" si="6"/>
        <v>0</v>
      </c>
      <c r="Y335" s="25">
        <f>IF(COUNT(O335:W335)=Pts!$D$1,SUM(O335:W335)-SMALL(O335:W335,1),SUM(O335:W335))</f>
        <v>0</v>
      </c>
    </row>
    <row r="336" spans="1:25" s="80" customFormat="1" ht="12.75" customHeight="1">
      <c r="A336" s="255" t="s">
        <v>341</v>
      </c>
      <c r="B336" s="237"/>
      <c r="C336" s="238" t="s">
        <v>370</v>
      </c>
      <c r="D336" s="239" t="s">
        <v>90</v>
      </c>
      <c r="E336" s="240" t="s">
        <v>19</v>
      </c>
      <c r="F336" s="19"/>
      <c r="G336" s="20"/>
      <c r="H336" s="21"/>
      <c r="I336" s="20"/>
      <c r="J336" s="21"/>
      <c r="K336" s="20"/>
      <c r="L336" s="21"/>
      <c r="M336" s="20"/>
      <c r="N336" s="101"/>
      <c r="O336" s="22">
        <f>IF(COUNT(F336)=0,"",VLOOKUP(F336,Pts!$A$2:$B$112,2,FALSE))</f>
      </c>
      <c r="P336" s="23">
        <f>IF(COUNT(G336)=0,"",VLOOKUP(G336,Pts!$A$2:$B$112,2,FALSE))</f>
      </c>
      <c r="Q336" s="24">
        <f>IF(COUNT(H336)=0,"",VLOOKUP(H336,Pts!$A$2:$B$112,2,FALSE))</f>
      </c>
      <c r="R336" s="23">
        <f>IF(COUNT(I336)=0,"",VLOOKUP(I336,Pts!$A$2:$B$112,2,FALSE))</f>
      </c>
      <c r="S336" s="24">
        <f>IF(COUNT(J336)=0,"",VLOOKUP(J336,Pts!$A$2:$B$112,2,FALSE))</f>
      </c>
      <c r="T336" s="23">
        <f>IF(COUNT(K336)=0,"",VLOOKUP(K336,Pts!$A$2:$B$112,2,FALSE))</f>
      </c>
      <c r="U336" s="24">
        <f>IF(COUNT(L336)=0,"",VLOOKUP(L336,Pts!$A$2:$B$112,2,FALSE))</f>
      </c>
      <c r="V336" s="23">
        <f>IF(COUNT(M336)=0,"",VLOOKUP(M336,Pts!$A$2:$B$112,2,FALSE))</f>
      </c>
      <c r="W336" s="24">
        <f>IF(COUNT(N336)=0,"",VLOOKUP(N336,Pts!$A$2:$B$112,2,FALSE))</f>
      </c>
      <c r="X336" s="25">
        <f t="shared" si="6"/>
        <v>0</v>
      </c>
      <c r="Y336" s="25">
        <f>IF(COUNT(O336:W336)=Pts!$D$1,SUM(O336:W336)-SMALL(O336:W336,1),SUM(O336:W336))</f>
        <v>0</v>
      </c>
    </row>
    <row r="337" spans="1:25" s="80" customFormat="1" ht="12.75" customHeight="1">
      <c r="A337" s="255" t="s">
        <v>337</v>
      </c>
      <c r="B337" s="221"/>
      <c r="C337" s="222" t="s">
        <v>429</v>
      </c>
      <c r="D337" s="223" t="s">
        <v>63</v>
      </c>
      <c r="E337" s="272" t="s">
        <v>5</v>
      </c>
      <c r="F337" s="19"/>
      <c r="G337" s="20"/>
      <c r="H337" s="21"/>
      <c r="I337" s="20"/>
      <c r="J337" s="21"/>
      <c r="K337" s="20"/>
      <c r="L337" s="21"/>
      <c r="M337" s="20"/>
      <c r="N337" s="101"/>
      <c r="O337" s="22">
        <f>IF(COUNT(F337)=0,"",VLOOKUP(F337,Pts!$A$2:$B$112,2,FALSE))</f>
      </c>
      <c r="P337" s="23">
        <f>IF(COUNT(G337)=0,"",VLOOKUP(G337,Pts!$A$2:$B$112,2,FALSE))</f>
      </c>
      <c r="Q337" s="24">
        <f>IF(COUNT(H337)=0,"",VLOOKUP(H337,Pts!$A$2:$B$112,2,FALSE))</f>
      </c>
      <c r="R337" s="23">
        <f>IF(COUNT(I337)=0,"",VLOOKUP(I337,Pts!$A$2:$B$112,2,FALSE))</f>
      </c>
      <c r="S337" s="24">
        <f>IF(COUNT(J337)=0,"",VLOOKUP(J337,Pts!$A$2:$B$112,2,FALSE))</f>
      </c>
      <c r="T337" s="23">
        <f>IF(COUNT(K337)=0,"",VLOOKUP(K337,Pts!$A$2:$B$112,2,FALSE))</f>
      </c>
      <c r="U337" s="24">
        <f>IF(COUNT(L337)=0,"",VLOOKUP(L337,Pts!$A$2:$B$112,2,FALSE))</f>
      </c>
      <c r="V337" s="23">
        <f>IF(COUNT(M337)=0,"",VLOOKUP(M337,Pts!$A$2:$B$112,2,FALSE))</f>
      </c>
      <c r="W337" s="24">
        <f>IF(COUNT(N337)=0,"",VLOOKUP(N337,Pts!$A$2:$B$112,2,FALSE))</f>
      </c>
      <c r="X337" s="25">
        <f t="shared" si="6"/>
        <v>0</v>
      </c>
      <c r="Y337" s="25">
        <f>IF(COUNT(O337:W337)=Pts!$D$1,SUM(O337:W337)-SMALL(O337:W337,1),SUM(O337:W337))</f>
        <v>0</v>
      </c>
    </row>
    <row r="338" spans="1:250" s="80" customFormat="1" ht="12.75" customHeight="1">
      <c r="A338" s="241" t="s">
        <v>341</v>
      </c>
      <c r="B338" s="237"/>
      <c r="C338" s="238" t="s">
        <v>362</v>
      </c>
      <c r="D338" s="239" t="s">
        <v>20</v>
      </c>
      <c r="E338" s="240" t="s">
        <v>36</v>
      </c>
      <c r="F338" s="19"/>
      <c r="G338" s="20"/>
      <c r="H338" s="21"/>
      <c r="I338" s="20"/>
      <c r="J338" s="21"/>
      <c r="K338" s="20"/>
      <c r="L338" s="21"/>
      <c r="M338" s="20"/>
      <c r="N338" s="101"/>
      <c r="O338" s="22">
        <f>IF(COUNT(F338)=0,"",VLOOKUP(F338,Pts!$A$2:$B$112,2,FALSE))</f>
      </c>
      <c r="P338" s="23">
        <f>IF(COUNT(G338)=0,"",VLOOKUP(G338,Pts!$A$2:$B$112,2,FALSE))</f>
      </c>
      <c r="Q338" s="24">
        <f>IF(COUNT(H338)=0,"",VLOOKUP(H338,Pts!$A$2:$B$112,2,FALSE))</f>
      </c>
      <c r="R338" s="23">
        <f>IF(COUNT(I338)=0,"",VLOOKUP(I338,Pts!$A$2:$B$112,2,FALSE))</f>
      </c>
      <c r="S338" s="24">
        <f>IF(COUNT(J338)=0,"",VLOOKUP(J338,Pts!$A$2:$B$112,2,FALSE))</f>
      </c>
      <c r="T338" s="23">
        <f>IF(COUNT(K338)=0,"",VLOOKUP(K338,Pts!$A$2:$B$112,2,FALSE))</f>
      </c>
      <c r="U338" s="24">
        <f>IF(COUNT(L338)=0,"",VLOOKUP(L338,Pts!$A$2:$B$112,2,FALSE))</f>
      </c>
      <c r="V338" s="23">
        <f>IF(COUNT(M338)=0,"",VLOOKUP(M338,Pts!$A$2:$B$112,2,FALSE))</f>
      </c>
      <c r="W338" s="24">
        <f>IF(COUNT(N338)=0,"",VLOOKUP(N338,Pts!$A$2:$B$112,2,FALSE))</f>
      </c>
      <c r="X338" s="25">
        <f t="shared" si="6"/>
        <v>0</v>
      </c>
      <c r="Y338" s="25">
        <f>IF(COUNT(O338:W338)=Pts!$D$1,SUM(O338:W338)-SMALL(O338:W338,1),SUM(O338:W338))</f>
        <v>0</v>
      </c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</row>
    <row r="339" spans="1:25" s="80" customFormat="1" ht="12.75" customHeight="1">
      <c r="A339" s="241" t="s">
        <v>341</v>
      </c>
      <c r="B339" s="234" t="s">
        <v>50</v>
      </c>
      <c r="C339" s="222" t="s">
        <v>362</v>
      </c>
      <c r="D339" s="236" t="s">
        <v>480</v>
      </c>
      <c r="E339" s="240" t="s">
        <v>36</v>
      </c>
      <c r="F339" s="19"/>
      <c r="G339" s="20"/>
      <c r="H339" s="21"/>
      <c r="I339" s="20"/>
      <c r="J339" s="21"/>
      <c r="K339" s="20"/>
      <c r="L339" s="21"/>
      <c r="M339" s="20"/>
      <c r="N339" s="101"/>
      <c r="O339" s="22">
        <f>IF(COUNT(F339)=0,"",VLOOKUP(F339,Pts!$A$2:$B$112,2,FALSE))</f>
      </c>
      <c r="P339" s="23">
        <f>IF(COUNT(G339)=0,"",VLOOKUP(G339,Pts!$A$2:$B$112,2,FALSE))</f>
      </c>
      <c r="Q339" s="24">
        <f>IF(COUNT(H339)=0,"",VLOOKUP(H339,Pts!$A$2:$B$112,2,FALSE))</f>
      </c>
      <c r="R339" s="23">
        <f>IF(COUNT(I339)=0,"",VLOOKUP(I339,Pts!$A$2:$B$112,2,FALSE))</f>
      </c>
      <c r="S339" s="24">
        <f>IF(COUNT(J339)=0,"",VLOOKUP(J339,Pts!$A$2:$B$112,2,FALSE))</f>
      </c>
      <c r="T339" s="23">
        <f>IF(COUNT(K339)=0,"",VLOOKUP(K339,Pts!$A$2:$B$112,2,FALSE))</f>
      </c>
      <c r="U339" s="24">
        <f>IF(COUNT(L339)=0,"",VLOOKUP(L339,Pts!$A$2:$B$112,2,FALSE))</f>
      </c>
      <c r="V339" s="23">
        <f>IF(COUNT(M339)=0,"",VLOOKUP(M339,Pts!$A$2:$B$112,2,FALSE))</f>
      </c>
      <c r="W339" s="24">
        <f>IF(COUNT(N339)=0,"",VLOOKUP(N339,Pts!$A$2:$B$112,2,FALSE))</f>
      </c>
      <c r="X339" s="25">
        <f t="shared" si="6"/>
        <v>0</v>
      </c>
      <c r="Y339" s="25">
        <f>IF(COUNT(O339:W339)=Pts!$D$1,SUM(O339:W339)-SMALL(O339:W339,1),SUM(O339:W339))</f>
        <v>0</v>
      </c>
    </row>
    <row r="340" spans="1:25" s="80" customFormat="1" ht="12.75" customHeight="1">
      <c r="A340" s="225" t="s">
        <v>337</v>
      </c>
      <c r="B340" s="221"/>
      <c r="C340" s="222" t="s">
        <v>439</v>
      </c>
      <c r="D340" s="223" t="s">
        <v>440</v>
      </c>
      <c r="E340" s="240" t="s">
        <v>19</v>
      </c>
      <c r="F340" s="19"/>
      <c r="G340" s="20"/>
      <c r="H340" s="21"/>
      <c r="I340" s="20"/>
      <c r="J340" s="21"/>
      <c r="K340" s="20"/>
      <c r="L340" s="21"/>
      <c r="M340" s="20"/>
      <c r="N340" s="101"/>
      <c r="O340" s="22">
        <f>IF(COUNT(F340)=0,"",VLOOKUP(F340,Pts!$A$2:$B$112,2,FALSE))</f>
      </c>
      <c r="P340" s="23">
        <f>IF(COUNT(G340)=0,"",VLOOKUP(G340,Pts!$A$2:$B$112,2,FALSE))</f>
      </c>
      <c r="Q340" s="24">
        <f>IF(COUNT(H340)=0,"",VLOOKUP(H340,Pts!$A$2:$B$112,2,FALSE))</f>
      </c>
      <c r="R340" s="23">
        <f>IF(COUNT(I340)=0,"",VLOOKUP(I340,Pts!$A$2:$B$112,2,FALSE))</f>
      </c>
      <c r="S340" s="24">
        <f>IF(COUNT(J340)=0,"",VLOOKUP(J340,Pts!$A$2:$B$112,2,FALSE))</f>
      </c>
      <c r="T340" s="23">
        <f>IF(COUNT(K340)=0,"",VLOOKUP(K340,Pts!$A$2:$B$112,2,FALSE))</f>
      </c>
      <c r="U340" s="24">
        <f>IF(COUNT(L340)=0,"",VLOOKUP(L340,Pts!$A$2:$B$112,2,FALSE))</f>
      </c>
      <c r="V340" s="23">
        <f>IF(COUNT(M340)=0,"",VLOOKUP(M340,Pts!$A$2:$B$112,2,FALSE))</f>
      </c>
      <c r="W340" s="24">
        <f>IF(COUNT(N340)=0,"",VLOOKUP(N340,Pts!$A$2:$B$112,2,FALSE))</f>
      </c>
      <c r="X340" s="25">
        <f t="shared" si="6"/>
        <v>0</v>
      </c>
      <c r="Y340" s="25">
        <f>IF(COUNT(O340:W340)=Pts!$D$1,SUM(O340:W340)-SMALL(O340:W340,1),SUM(O340:W340))</f>
        <v>0</v>
      </c>
    </row>
    <row r="341" spans="1:25" s="80" customFormat="1" ht="12.75" customHeight="1">
      <c r="A341" s="255" t="s">
        <v>337</v>
      </c>
      <c r="B341" s="242" t="s">
        <v>16</v>
      </c>
      <c r="C341" s="257" t="s">
        <v>391</v>
      </c>
      <c r="D341" s="258" t="s">
        <v>24</v>
      </c>
      <c r="E341" s="240" t="s">
        <v>8</v>
      </c>
      <c r="F341" s="19"/>
      <c r="G341" s="20"/>
      <c r="H341" s="21"/>
      <c r="I341" s="20"/>
      <c r="J341" s="21"/>
      <c r="K341" s="20"/>
      <c r="L341" s="21"/>
      <c r="M341" s="20"/>
      <c r="N341" s="101"/>
      <c r="O341" s="22">
        <f>IF(COUNT(F341)=0,"",VLOOKUP(F341,Pts!$A$2:$B$112,2,FALSE))</f>
      </c>
      <c r="P341" s="23">
        <f>IF(COUNT(G341)=0,"",VLOOKUP(G341,Pts!$A$2:$B$112,2,FALSE))</f>
      </c>
      <c r="Q341" s="24">
        <f>IF(COUNT(H341)=0,"",VLOOKUP(H341,Pts!$A$2:$B$112,2,FALSE))</f>
      </c>
      <c r="R341" s="23">
        <f>IF(COUNT(I341)=0,"",VLOOKUP(I341,Pts!$A$2:$B$112,2,FALSE))</f>
      </c>
      <c r="S341" s="24">
        <f>IF(COUNT(J341)=0,"",VLOOKUP(J341,Pts!$A$2:$B$112,2,FALSE))</f>
      </c>
      <c r="T341" s="23">
        <f>IF(COUNT(K341)=0,"",VLOOKUP(K341,Pts!$A$2:$B$112,2,FALSE))</f>
      </c>
      <c r="U341" s="24">
        <f>IF(COUNT(L341)=0,"",VLOOKUP(L341,Pts!$A$2:$B$112,2,FALSE))</f>
      </c>
      <c r="V341" s="23">
        <f>IF(COUNT(M341)=0,"",VLOOKUP(M341,Pts!$A$2:$B$112,2,FALSE))</f>
      </c>
      <c r="W341" s="24">
        <f>IF(COUNT(N341)=0,"",VLOOKUP(N341,Pts!$A$2:$B$112,2,FALSE))</f>
      </c>
      <c r="X341" s="25">
        <f t="shared" si="6"/>
        <v>0</v>
      </c>
      <c r="Y341" s="25">
        <f>IF(COUNT(O341:W341)=Pts!$D$1,SUM(O341:W341)-SMALL(O341:W341,1),SUM(O341:W341))</f>
        <v>0</v>
      </c>
    </row>
    <row r="342" spans="1:25" s="80" customFormat="1" ht="12.75" customHeight="1">
      <c r="A342" s="255" t="s">
        <v>337</v>
      </c>
      <c r="B342" s="237"/>
      <c r="C342" s="238" t="s">
        <v>390</v>
      </c>
      <c r="D342" s="239" t="s">
        <v>70</v>
      </c>
      <c r="E342" s="259" t="s">
        <v>22</v>
      </c>
      <c r="F342" s="19"/>
      <c r="G342" s="20"/>
      <c r="H342" s="21"/>
      <c r="I342" s="20"/>
      <c r="J342" s="21"/>
      <c r="K342" s="20"/>
      <c r="L342" s="21"/>
      <c r="M342" s="20"/>
      <c r="N342" s="101"/>
      <c r="O342" s="22">
        <f>IF(COUNT(F342)=0,"",VLOOKUP(F342,Pts!$A$2:$B$112,2,FALSE))</f>
      </c>
      <c r="P342" s="23">
        <f>IF(COUNT(G342)=0,"",VLOOKUP(G342,Pts!$A$2:$B$112,2,FALSE))</f>
      </c>
      <c r="Q342" s="24">
        <f>IF(COUNT(H342)=0,"",VLOOKUP(H342,Pts!$A$2:$B$112,2,FALSE))</f>
      </c>
      <c r="R342" s="23">
        <f>IF(COUNT(I342)=0,"",VLOOKUP(I342,Pts!$A$2:$B$112,2,FALSE))</f>
      </c>
      <c r="S342" s="24">
        <f>IF(COUNT(J342)=0,"",VLOOKUP(J342,Pts!$A$2:$B$112,2,FALSE))</f>
      </c>
      <c r="T342" s="23">
        <f>IF(COUNT(K342)=0,"",VLOOKUP(K342,Pts!$A$2:$B$112,2,FALSE))</f>
      </c>
      <c r="U342" s="24">
        <f>IF(COUNT(L342)=0,"",VLOOKUP(L342,Pts!$A$2:$B$112,2,FALSE))</f>
      </c>
      <c r="V342" s="23">
        <f>IF(COUNT(M342)=0,"",VLOOKUP(M342,Pts!$A$2:$B$112,2,FALSE))</f>
      </c>
      <c r="W342" s="24">
        <f>IF(COUNT(N342)=0,"",VLOOKUP(N342,Pts!$A$2:$B$112,2,FALSE))</f>
      </c>
      <c r="X342" s="25">
        <f t="shared" si="6"/>
        <v>0</v>
      </c>
      <c r="Y342" s="25">
        <f>IF(COUNT(O342:W342)=Pts!$D$1,SUM(O342:W342)-SMALL(O342:W342,1),SUM(O342:W342))</f>
        <v>0</v>
      </c>
    </row>
    <row r="343" spans="1:25" s="80" customFormat="1" ht="12.75" customHeight="1">
      <c r="A343" s="226" t="s">
        <v>340</v>
      </c>
      <c r="B343" s="221" t="s">
        <v>16</v>
      </c>
      <c r="C343" s="222" t="s">
        <v>282</v>
      </c>
      <c r="D343" s="223" t="s">
        <v>275</v>
      </c>
      <c r="E343" s="224" t="s">
        <v>36</v>
      </c>
      <c r="F343" s="19"/>
      <c r="G343" s="20"/>
      <c r="H343" s="21"/>
      <c r="I343" s="20"/>
      <c r="J343" s="21"/>
      <c r="K343" s="20"/>
      <c r="L343" s="21"/>
      <c r="M343" s="20"/>
      <c r="N343" s="101"/>
      <c r="O343" s="22">
        <f>IF(COUNT(F343)=0,"",VLOOKUP(F343,Pts!$A$2:$B$112,2,FALSE))</f>
      </c>
      <c r="P343" s="23">
        <f>IF(COUNT(G343)=0,"",VLOOKUP(G343,Pts!$A$2:$B$112,2,FALSE))</f>
      </c>
      <c r="Q343" s="24">
        <f>IF(COUNT(H343)=0,"",VLOOKUP(H343,Pts!$A$2:$B$112,2,FALSE))</f>
      </c>
      <c r="R343" s="23">
        <f>IF(COUNT(I343)=0,"",VLOOKUP(I343,Pts!$A$2:$B$112,2,FALSE))</f>
      </c>
      <c r="S343" s="24">
        <f>IF(COUNT(J343)=0,"",VLOOKUP(J343,Pts!$A$2:$B$112,2,FALSE))</f>
      </c>
      <c r="T343" s="23">
        <f>IF(COUNT(K343)=0,"",VLOOKUP(K343,Pts!$A$2:$B$112,2,FALSE))</f>
      </c>
      <c r="U343" s="24">
        <f>IF(COUNT(L343)=0,"",VLOOKUP(L343,Pts!$A$2:$B$112,2,FALSE))</f>
      </c>
      <c r="V343" s="23">
        <f>IF(COUNT(M343)=0,"",VLOOKUP(M343,Pts!$A$2:$B$112,2,FALSE))</f>
      </c>
      <c r="W343" s="24">
        <f>IF(COUNT(N343)=0,"",VLOOKUP(N343,Pts!$A$2:$B$112,2,FALSE))</f>
      </c>
      <c r="X343" s="25">
        <f t="shared" si="6"/>
        <v>0</v>
      </c>
      <c r="Y343" s="25">
        <f>IF(COUNT(O343:W343)=Pts!$D$1,SUM(O343:W343)-SMALL(O343:W343,1),SUM(O343:W343))</f>
        <v>0</v>
      </c>
    </row>
    <row r="344" spans="1:25" s="80" customFormat="1" ht="12.75" customHeight="1">
      <c r="A344" s="356" t="s">
        <v>340</v>
      </c>
      <c r="B344" s="54"/>
      <c r="C344" s="195" t="s">
        <v>557</v>
      </c>
      <c r="D344" s="196" t="s">
        <v>32</v>
      </c>
      <c r="E344" s="57" t="s">
        <v>99</v>
      </c>
      <c r="F344" s="19"/>
      <c r="G344" s="20"/>
      <c r="H344" s="21"/>
      <c r="I344" s="20"/>
      <c r="J344" s="21"/>
      <c r="K344" s="20"/>
      <c r="L344" s="21"/>
      <c r="M344" s="20"/>
      <c r="N344" s="101"/>
      <c r="O344" s="22">
        <f>IF(COUNT(F344)=0,"",VLOOKUP(F344,Pts!$A$2:$B$112,2,FALSE))</f>
      </c>
      <c r="P344" s="23">
        <f>IF(COUNT(G344)=0,"",VLOOKUP(G344,Pts!$A$2:$B$112,2,FALSE))</f>
      </c>
      <c r="Q344" s="24">
        <f>IF(COUNT(H344)=0,"",VLOOKUP(H344,Pts!$A$2:$B$112,2,FALSE))</f>
      </c>
      <c r="R344" s="23">
        <f>IF(COUNT(I344)=0,"",VLOOKUP(I344,Pts!$A$2:$B$112,2,FALSE))</f>
      </c>
      <c r="S344" s="24">
        <f>IF(COUNT(J344)=0,"",VLOOKUP(J344,Pts!$A$2:$B$112,2,FALSE))</f>
      </c>
      <c r="T344" s="23">
        <f>IF(COUNT(K344)=0,"",VLOOKUP(K344,Pts!$A$2:$B$112,2,FALSE))</f>
      </c>
      <c r="U344" s="24">
        <f>IF(COUNT(L344)=0,"",VLOOKUP(L344,Pts!$A$2:$B$112,2,FALSE))</f>
      </c>
      <c r="V344" s="23">
        <f>IF(COUNT(M344)=0,"",VLOOKUP(M344,Pts!$A$2:$B$112,2,FALSE))</f>
      </c>
      <c r="W344" s="24">
        <f>IF(COUNT(N344)=0,"",VLOOKUP(N344,Pts!$A$2:$B$112,2,FALSE))</f>
      </c>
      <c r="X344" s="25">
        <f t="shared" si="6"/>
        <v>0</v>
      </c>
      <c r="Y344" s="25">
        <f>IF(COUNT(O344:W344)=Pts!$D$1,SUM(O344:W344)-SMALL(O344:W344,1),SUM(O344:W344))</f>
        <v>0</v>
      </c>
    </row>
    <row r="345" spans="1:250" s="80" customFormat="1" ht="12.75" customHeight="1">
      <c r="A345" s="255" t="s">
        <v>337</v>
      </c>
      <c r="B345" s="221" t="s">
        <v>16</v>
      </c>
      <c r="C345" s="222" t="s">
        <v>194</v>
      </c>
      <c r="D345" s="223" t="s">
        <v>42</v>
      </c>
      <c r="E345" s="259" t="s">
        <v>22</v>
      </c>
      <c r="F345" s="19"/>
      <c r="G345" s="20"/>
      <c r="H345" s="21"/>
      <c r="I345" s="20"/>
      <c r="J345" s="21"/>
      <c r="K345" s="20"/>
      <c r="L345" s="21"/>
      <c r="M345" s="20"/>
      <c r="N345" s="101"/>
      <c r="O345" s="22">
        <f>IF(COUNT(F345)=0,"",VLOOKUP(F345,Pts!$A$2:$B$112,2,FALSE))</f>
      </c>
      <c r="P345" s="23">
        <f>IF(COUNT(G345)=0,"",VLOOKUP(G345,Pts!$A$2:$B$112,2,FALSE))</f>
      </c>
      <c r="Q345" s="24">
        <f>IF(COUNT(H345)=0,"",VLOOKUP(H345,Pts!$A$2:$B$112,2,FALSE))</f>
      </c>
      <c r="R345" s="23">
        <f>IF(COUNT(I345)=0,"",VLOOKUP(I345,Pts!$A$2:$B$112,2,FALSE))</f>
      </c>
      <c r="S345" s="24">
        <f>IF(COUNT(J345)=0,"",VLOOKUP(J345,Pts!$A$2:$B$112,2,FALSE))</f>
      </c>
      <c r="T345" s="23">
        <f>IF(COUNT(K345)=0,"",VLOOKUP(K345,Pts!$A$2:$B$112,2,FALSE))</f>
      </c>
      <c r="U345" s="24">
        <f>IF(COUNT(L345)=0,"",VLOOKUP(L345,Pts!$A$2:$B$112,2,FALSE))</f>
      </c>
      <c r="V345" s="23">
        <f>IF(COUNT(M345)=0,"",VLOOKUP(M345,Pts!$A$2:$B$112,2,FALSE))</f>
      </c>
      <c r="W345" s="24">
        <f>IF(COUNT(N345)=0,"",VLOOKUP(N345,Pts!$A$2:$B$112,2,FALSE))</f>
      </c>
      <c r="X345" s="25">
        <f t="shared" si="6"/>
        <v>0</v>
      </c>
      <c r="Y345" s="25">
        <f>IF(COUNT(O345:W345)=Pts!$D$1,SUM(O345:W345)-SMALL(O345:W345,1),SUM(O345:W345))</f>
        <v>0</v>
      </c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</row>
    <row r="346" spans="1:25" s="80" customFormat="1" ht="12.75" customHeight="1">
      <c r="A346" s="220" t="s">
        <v>337</v>
      </c>
      <c r="B346" s="237" t="s">
        <v>16</v>
      </c>
      <c r="C346" s="238" t="s">
        <v>268</v>
      </c>
      <c r="D346" s="239" t="s">
        <v>64</v>
      </c>
      <c r="E346" s="224" t="s">
        <v>53</v>
      </c>
      <c r="F346" s="19"/>
      <c r="G346" s="20"/>
      <c r="H346" s="21"/>
      <c r="I346" s="20"/>
      <c r="J346" s="21"/>
      <c r="K346" s="20"/>
      <c r="L346" s="21"/>
      <c r="M346" s="20"/>
      <c r="N346" s="101"/>
      <c r="O346" s="22">
        <f>IF(COUNT(F346)=0,"",VLOOKUP(F346,Pts!$A$2:$B$112,2,FALSE))</f>
      </c>
      <c r="P346" s="23">
        <f>IF(COUNT(G346)=0,"",VLOOKUP(G346,Pts!$A$2:$B$112,2,FALSE))</f>
      </c>
      <c r="Q346" s="24">
        <f>IF(COUNT(H346)=0,"",VLOOKUP(H346,Pts!$A$2:$B$112,2,FALSE))</f>
      </c>
      <c r="R346" s="23">
        <f>IF(COUNT(I346)=0,"",VLOOKUP(I346,Pts!$A$2:$B$112,2,FALSE))</f>
      </c>
      <c r="S346" s="24">
        <f>IF(COUNT(J346)=0,"",VLOOKUP(J346,Pts!$A$2:$B$112,2,FALSE))</f>
      </c>
      <c r="T346" s="23">
        <f>IF(COUNT(K346)=0,"",VLOOKUP(K346,Pts!$A$2:$B$112,2,FALSE))</f>
      </c>
      <c r="U346" s="24">
        <f>IF(COUNT(L346)=0,"",VLOOKUP(L346,Pts!$A$2:$B$112,2,FALSE))</f>
      </c>
      <c r="V346" s="23">
        <f>IF(COUNT(M346)=0,"",VLOOKUP(M346,Pts!$A$2:$B$112,2,FALSE))</f>
      </c>
      <c r="W346" s="24">
        <f>IF(COUNT(N346)=0,"",VLOOKUP(N346,Pts!$A$2:$B$112,2,FALSE))</f>
      </c>
      <c r="X346" s="25">
        <f t="shared" si="6"/>
        <v>0</v>
      </c>
      <c r="Y346" s="25">
        <f>IF(COUNT(O346:W346)=Pts!$D$1,SUM(O346:W346)-SMALL(O346:W346,1),SUM(O346:W346))</f>
        <v>0</v>
      </c>
    </row>
    <row r="347" spans="1:250" s="27" customFormat="1" ht="12.75" customHeight="1">
      <c r="A347" s="255" t="s">
        <v>340</v>
      </c>
      <c r="B347" s="237"/>
      <c r="C347" s="238" t="s">
        <v>452</v>
      </c>
      <c r="D347" s="239" t="s">
        <v>10</v>
      </c>
      <c r="E347" s="240" t="s">
        <v>150</v>
      </c>
      <c r="F347" s="19"/>
      <c r="G347" s="20"/>
      <c r="H347" s="21"/>
      <c r="I347" s="20"/>
      <c r="J347" s="21"/>
      <c r="K347" s="20"/>
      <c r="L347" s="21"/>
      <c r="M347" s="20"/>
      <c r="N347" s="101"/>
      <c r="O347" s="22">
        <f>IF(COUNT(F347)=0,"",VLOOKUP(F347,Pts!$A$2:$B$112,2,FALSE))</f>
      </c>
      <c r="P347" s="23">
        <f>IF(COUNT(G347)=0,"",VLOOKUP(G347,Pts!$A$2:$B$112,2,FALSE))</f>
      </c>
      <c r="Q347" s="24">
        <f>IF(COUNT(H347)=0,"",VLOOKUP(H347,Pts!$A$2:$B$112,2,FALSE))</f>
      </c>
      <c r="R347" s="23">
        <f>IF(COUNT(I347)=0,"",VLOOKUP(I347,Pts!$A$2:$B$112,2,FALSE))</f>
      </c>
      <c r="S347" s="24">
        <f>IF(COUNT(J347)=0,"",VLOOKUP(J347,Pts!$A$2:$B$112,2,FALSE))</f>
      </c>
      <c r="T347" s="23">
        <f>IF(COUNT(K347)=0,"",VLOOKUP(K347,Pts!$A$2:$B$112,2,FALSE))</f>
      </c>
      <c r="U347" s="24">
        <f>IF(COUNT(L347)=0,"",VLOOKUP(L347,Pts!$A$2:$B$112,2,FALSE))</f>
      </c>
      <c r="V347" s="23">
        <f>IF(COUNT(M347)=0,"",VLOOKUP(M347,Pts!$A$2:$B$112,2,FALSE))</f>
      </c>
      <c r="W347" s="24">
        <f>IF(COUNT(N347)=0,"",VLOOKUP(N347,Pts!$A$2:$B$112,2,FALSE))</f>
      </c>
      <c r="X347" s="25">
        <f t="shared" si="6"/>
        <v>0</v>
      </c>
      <c r="Y347" s="25">
        <f>IF(COUNT(O347:W347)=Pts!$D$1,SUM(O347:W347)-SMALL(O347:W347,1),SUM(O347:W347))</f>
        <v>0</v>
      </c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  <c r="DI347" s="80"/>
      <c r="DJ347" s="80"/>
      <c r="DK347" s="80"/>
      <c r="DL347" s="80"/>
      <c r="DM347" s="80"/>
      <c r="DN347" s="80"/>
      <c r="DO347" s="80"/>
      <c r="DP347" s="80"/>
      <c r="DQ347" s="80"/>
      <c r="DR347" s="80"/>
      <c r="DS347" s="80"/>
      <c r="DT347" s="80"/>
      <c r="DU347" s="80"/>
      <c r="DV347" s="80"/>
      <c r="DW347" s="80"/>
      <c r="DX347" s="80"/>
      <c r="DY347" s="80"/>
      <c r="DZ347" s="80"/>
      <c r="EA347" s="80"/>
      <c r="EB347" s="80"/>
      <c r="EC347" s="80"/>
      <c r="ED347" s="80"/>
      <c r="EE347" s="80"/>
      <c r="EF347" s="80"/>
      <c r="EG347" s="80"/>
      <c r="EH347" s="80"/>
      <c r="EI347" s="80"/>
      <c r="EJ347" s="80"/>
      <c r="EK347" s="80"/>
      <c r="EL347" s="80"/>
      <c r="EM347" s="80"/>
      <c r="EN347" s="80"/>
      <c r="EO347" s="80"/>
      <c r="EP347" s="80"/>
      <c r="EQ347" s="80"/>
      <c r="ER347" s="80"/>
      <c r="ES347" s="80"/>
      <c r="ET347" s="80"/>
      <c r="EU347" s="80"/>
      <c r="EV347" s="80"/>
      <c r="EW347" s="80"/>
      <c r="EX347" s="80"/>
      <c r="EY347" s="80"/>
      <c r="EZ347" s="80"/>
      <c r="FA347" s="80"/>
      <c r="FB347" s="80"/>
      <c r="FC347" s="80"/>
      <c r="FD347" s="80"/>
      <c r="FE347" s="80"/>
      <c r="FF347" s="80"/>
      <c r="FG347" s="80"/>
      <c r="FH347" s="80"/>
      <c r="FI347" s="80"/>
      <c r="FJ347" s="80"/>
      <c r="FK347" s="80"/>
      <c r="FL347" s="80"/>
      <c r="FM347" s="80"/>
      <c r="FN347" s="80"/>
      <c r="FO347" s="80"/>
      <c r="FP347" s="80"/>
      <c r="FQ347" s="80"/>
      <c r="FR347" s="80"/>
      <c r="FS347" s="80"/>
      <c r="FT347" s="80"/>
      <c r="FU347" s="80"/>
      <c r="FV347" s="80"/>
      <c r="FW347" s="80"/>
      <c r="FX347" s="80"/>
      <c r="FY347" s="80"/>
      <c r="FZ347" s="80"/>
      <c r="GA347" s="80"/>
      <c r="GB347" s="80"/>
      <c r="GC347" s="80"/>
      <c r="GD347" s="80"/>
      <c r="GE347" s="80"/>
      <c r="GF347" s="80"/>
      <c r="GG347" s="80"/>
      <c r="GH347" s="80"/>
      <c r="GI347" s="80"/>
      <c r="GJ347" s="80"/>
      <c r="GK347" s="80"/>
      <c r="GL347" s="80"/>
      <c r="GM347" s="80"/>
      <c r="GN347" s="80"/>
      <c r="GO347" s="80"/>
      <c r="GP347" s="80"/>
      <c r="GQ347" s="80"/>
      <c r="GR347" s="80"/>
      <c r="GS347" s="80"/>
      <c r="GT347" s="80"/>
      <c r="GU347" s="80"/>
      <c r="GV347" s="80"/>
      <c r="GW347" s="80"/>
      <c r="GX347" s="80"/>
      <c r="GY347" s="80"/>
      <c r="GZ347" s="80"/>
      <c r="HA347" s="80"/>
      <c r="HB347" s="80"/>
      <c r="HC347" s="80"/>
      <c r="HD347" s="80"/>
      <c r="HE347" s="80"/>
      <c r="HF347" s="80"/>
      <c r="HG347" s="80"/>
      <c r="HH347" s="80"/>
      <c r="HI347" s="80"/>
      <c r="HJ347" s="80"/>
      <c r="HK347" s="80"/>
      <c r="HL347" s="80"/>
      <c r="HM347" s="80"/>
      <c r="HN347" s="80"/>
      <c r="HO347" s="80"/>
      <c r="HP347" s="80"/>
      <c r="HQ347" s="80"/>
      <c r="HR347" s="80"/>
      <c r="HS347" s="80"/>
      <c r="HT347" s="80"/>
      <c r="HU347" s="80"/>
      <c r="HV347" s="80"/>
      <c r="HW347" s="80"/>
      <c r="HX347" s="80"/>
      <c r="HY347" s="80"/>
      <c r="HZ347" s="80"/>
      <c r="IA347" s="80"/>
      <c r="IB347" s="80"/>
      <c r="IC347" s="80"/>
      <c r="ID347" s="80"/>
      <c r="IE347" s="80"/>
      <c r="IF347" s="80"/>
      <c r="IG347" s="80"/>
      <c r="IH347" s="80"/>
      <c r="II347" s="80"/>
      <c r="IJ347" s="80"/>
      <c r="IK347" s="80"/>
      <c r="IL347" s="80"/>
      <c r="IM347" s="80"/>
      <c r="IN347" s="80"/>
      <c r="IO347" s="80"/>
      <c r="IP347" s="80"/>
    </row>
    <row r="348" spans="1:25" s="80" customFormat="1" ht="12.75" customHeight="1">
      <c r="A348" s="225" t="s">
        <v>340</v>
      </c>
      <c r="B348" s="269"/>
      <c r="C348" s="270" t="s">
        <v>366</v>
      </c>
      <c r="D348" s="271" t="s">
        <v>110</v>
      </c>
      <c r="E348" s="224" t="s">
        <v>148</v>
      </c>
      <c r="F348" s="19"/>
      <c r="G348" s="20"/>
      <c r="H348" s="21"/>
      <c r="I348" s="20"/>
      <c r="J348" s="21"/>
      <c r="K348" s="20"/>
      <c r="L348" s="21"/>
      <c r="M348" s="20"/>
      <c r="N348" s="101"/>
      <c r="O348" s="22">
        <f>IF(COUNT(F348)=0,"",VLOOKUP(F348,Pts!$A$2:$B$112,2,FALSE))</f>
      </c>
      <c r="P348" s="23">
        <f>IF(COUNT(G348)=0,"",VLOOKUP(G348,Pts!$A$2:$B$112,2,FALSE))</f>
      </c>
      <c r="Q348" s="24">
        <f>IF(COUNT(H348)=0,"",VLOOKUP(H348,Pts!$A$2:$B$112,2,FALSE))</f>
      </c>
      <c r="R348" s="23">
        <f>IF(COUNT(I348)=0,"",VLOOKUP(I348,Pts!$A$2:$B$112,2,FALSE))</f>
      </c>
      <c r="S348" s="24">
        <f>IF(COUNT(J348)=0,"",VLOOKUP(J348,Pts!$A$2:$B$112,2,FALSE))</f>
      </c>
      <c r="T348" s="23">
        <f>IF(COUNT(K348)=0,"",VLOOKUP(K348,Pts!$A$2:$B$112,2,FALSE))</f>
      </c>
      <c r="U348" s="24">
        <f>IF(COUNT(L348)=0,"",VLOOKUP(L348,Pts!$A$2:$B$112,2,FALSE))</f>
      </c>
      <c r="V348" s="23">
        <f>IF(COUNT(M348)=0,"",VLOOKUP(M348,Pts!$A$2:$B$112,2,FALSE))</f>
      </c>
      <c r="W348" s="24">
        <f>IF(COUNT(N348)=0,"",VLOOKUP(N348,Pts!$A$2:$B$112,2,FALSE))</f>
      </c>
      <c r="X348" s="25">
        <f t="shared" si="6"/>
        <v>0</v>
      </c>
      <c r="Y348" s="25">
        <f>IF(COUNT(O348:W348)=Pts!$D$1,SUM(O348:W348)-SMALL(O348:W348,1),SUM(O348:W348))</f>
        <v>0</v>
      </c>
    </row>
    <row r="349" spans="1:25" s="80" customFormat="1" ht="12.75" customHeight="1">
      <c r="A349" s="225" t="s">
        <v>340</v>
      </c>
      <c r="B349" s="260"/>
      <c r="C349" s="261" t="s">
        <v>413</v>
      </c>
      <c r="D349" s="262" t="s">
        <v>414</v>
      </c>
      <c r="E349" s="240" t="s">
        <v>148</v>
      </c>
      <c r="F349" s="19"/>
      <c r="G349" s="20"/>
      <c r="H349" s="21"/>
      <c r="I349" s="20"/>
      <c r="J349" s="21"/>
      <c r="K349" s="20"/>
      <c r="L349" s="21"/>
      <c r="M349" s="20"/>
      <c r="N349" s="101"/>
      <c r="O349" s="22">
        <f>IF(COUNT(F349)=0,"",VLOOKUP(F349,Pts!$A$2:$B$112,2,FALSE))</f>
      </c>
      <c r="P349" s="23">
        <f>IF(COUNT(G349)=0,"",VLOOKUP(G349,Pts!$A$2:$B$112,2,FALSE))</f>
      </c>
      <c r="Q349" s="24">
        <f>IF(COUNT(H349)=0,"",VLOOKUP(H349,Pts!$A$2:$B$112,2,FALSE))</f>
      </c>
      <c r="R349" s="23">
        <f>IF(COUNT(I349)=0,"",VLOOKUP(I349,Pts!$A$2:$B$112,2,FALSE))</f>
      </c>
      <c r="S349" s="24">
        <f>IF(COUNT(J349)=0,"",VLOOKUP(J349,Pts!$A$2:$B$112,2,FALSE))</f>
      </c>
      <c r="T349" s="23">
        <f>IF(COUNT(K349)=0,"",VLOOKUP(K349,Pts!$A$2:$B$112,2,FALSE))</f>
      </c>
      <c r="U349" s="24">
        <f>IF(COUNT(L349)=0,"",VLOOKUP(L349,Pts!$A$2:$B$112,2,FALSE))</f>
      </c>
      <c r="V349" s="23">
        <f>IF(COUNT(M349)=0,"",VLOOKUP(M349,Pts!$A$2:$B$112,2,FALSE))</f>
      </c>
      <c r="W349" s="24">
        <f>IF(COUNT(N349)=0,"",VLOOKUP(N349,Pts!$A$2:$B$112,2,FALSE))</f>
      </c>
      <c r="X349" s="25">
        <f t="shared" si="6"/>
        <v>0</v>
      </c>
      <c r="Y349" s="25">
        <f>IF(COUNT(O349:W349)=Pts!$D$1,SUM(O349:W349)-SMALL(O349:W349,1),SUM(O349:W349))</f>
        <v>0</v>
      </c>
    </row>
    <row r="350" spans="1:25" s="80" customFormat="1" ht="12.75" customHeight="1">
      <c r="A350" s="427" t="s">
        <v>337</v>
      </c>
      <c r="B350" s="347" t="s">
        <v>50</v>
      </c>
      <c r="C350" s="348" t="s">
        <v>584</v>
      </c>
      <c r="D350" s="349" t="s">
        <v>217</v>
      </c>
      <c r="E350" s="351" t="s">
        <v>121</v>
      </c>
      <c r="F350" s="19"/>
      <c r="G350" s="20"/>
      <c r="H350" s="21"/>
      <c r="I350" s="20"/>
      <c r="J350" s="21"/>
      <c r="K350" s="20"/>
      <c r="L350" s="21"/>
      <c r="M350" s="20"/>
      <c r="N350" s="101"/>
      <c r="O350" s="22"/>
      <c r="P350" s="23"/>
      <c r="Q350" s="24"/>
      <c r="R350" s="23"/>
      <c r="S350" s="24"/>
      <c r="T350" s="23"/>
      <c r="U350" s="24">
        <f>IF(COUNT(L350)=0,"",VLOOKUP(L350,Pts!$A$2:$B$112,2,FALSE))</f>
      </c>
      <c r="V350" s="23">
        <f>IF(COUNT(M350)=0,"",VLOOKUP(M350,Pts!$A$2:$B$112,2,FALSE))</f>
      </c>
      <c r="W350" s="24">
        <f>IF(COUNT(N350)=0,"",VLOOKUP(N350,Pts!$A$2:$B$112,2,FALSE))</f>
      </c>
      <c r="X350" s="25">
        <f t="shared" si="6"/>
        <v>0</v>
      </c>
      <c r="Y350" s="25">
        <f>IF(COUNT(O350:W350)=Pts!$D$1,SUM(O350:W350)-SMALL(O350:W350,1),SUM(O350:W350))</f>
        <v>0</v>
      </c>
    </row>
    <row r="351" spans="1:25" s="80" customFormat="1" ht="12.75" customHeight="1">
      <c r="A351" s="226" t="s">
        <v>337</v>
      </c>
      <c r="B351" s="221"/>
      <c r="C351" s="222" t="s">
        <v>294</v>
      </c>
      <c r="D351" s="223" t="s">
        <v>109</v>
      </c>
      <c r="E351" s="224" t="s">
        <v>36</v>
      </c>
      <c r="F351" s="19"/>
      <c r="G351" s="20"/>
      <c r="H351" s="21"/>
      <c r="I351" s="20"/>
      <c r="J351" s="21"/>
      <c r="K351" s="20"/>
      <c r="L351" s="21"/>
      <c r="M351" s="20"/>
      <c r="N351" s="101"/>
      <c r="O351" s="22">
        <f>IF(COUNT(F351)=0,"",VLOOKUP(F351,Pts!$A$2:$B$112,2,FALSE))</f>
      </c>
      <c r="P351" s="23">
        <f>IF(COUNT(G351)=0,"",VLOOKUP(G351,Pts!$A$2:$B$112,2,FALSE))</f>
      </c>
      <c r="Q351" s="24">
        <f>IF(COUNT(H351)=0,"",VLOOKUP(H351,Pts!$A$2:$B$112,2,FALSE))</f>
      </c>
      <c r="R351" s="23">
        <f>IF(COUNT(I351)=0,"",VLOOKUP(I351,Pts!$A$2:$B$112,2,FALSE))</f>
      </c>
      <c r="S351" s="24">
        <f>IF(COUNT(J351)=0,"",VLOOKUP(J351,Pts!$A$2:$B$112,2,FALSE))</f>
      </c>
      <c r="T351" s="23">
        <f>IF(COUNT(K351)=0,"",VLOOKUP(K351,Pts!$A$2:$B$112,2,FALSE))</f>
      </c>
      <c r="U351" s="24">
        <f>IF(COUNT(L351)=0,"",VLOOKUP(L351,Pts!$A$2:$B$112,2,FALSE))</f>
      </c>
      <c r="V351" s="23">
        <f>IF(COUNT(M351)=0,"",VLOOKUP(M351,Pts!$A$2:$B$112,2,FALSE))</f>
      </c>
      <c r="W351" s="24">
        <f>IF(COUNT(N351)=0,"",VLOOKUP(N351,Pts!$A$2:$B$112,2,FALSE))</f>
      </c>
      <c r="X351" s="25">
        <f t="shared" si="6"/>
        <v>0</v>
      </c>
      <c r="Y351" s="25">
        <f>IF(COUNT(O351:W351)=Pts!$D$1,SUM(O351:W351)-SMALL(O351:W351,1),SUM(O351:W351))</f>
        <v>0</v>
      </c>
    </row>
    <row r="352" spans="1:25" s="80" customFormat="1" ht="12.75" customHeight="1">
      <c r="A352" s="255" t="s">
        <v>340</v>
      </c>
      <c r="B352" s="221" t="s">
        <v>136</v>
      </c>
      <c r="C352" s="222" t="s">
        <v>92</v>
      </c>
      <c r="D352" s="223" t="s">
        <v>10</v>
      </c>
      <c r="E352" s="224" t="s">
        <v>28</v>
      </c>
      <c r="F352" s="19"/>
      <c r="G352" s="20"/>
      <c r="H352" s="21"/>
      <c r="I352" s="20"/>
      <c r="J352" s="21"/>
      <c r="K352" s="20"/>
      <c r="L352" s="21"/>
      <c r="M352" s="20"/>
      <c r="N352" s="101"/>
      <c r="O352" s="22">
        <f>IF(COUNT(F352)=0,"",VLOOKUP(F352,Pts!$A$2:$B$112,2,FALSE))</f>
      </c>
      <c r="P352" s="23">
        <f>IF(COUNT(G352)=0,"",VLOOKUP(G352,Pts!$A$2:$B$112,2,FALSE))</f>
      </c>
      <c r="Q352" s="24">
        <f>IF(COUNT(H352)=0,"",VLOOKUP(H352,Pts!$A$2:$B$112,2,FALSE))</f>
      </c>
      <c r="R352" s="23">
        <f>IF(COUNT(I352)=0,"",VLOOKUP(I352,Pts!$A$2:$B$112,2,FALSE))</f>
      </c>
      <c r="S352" s="24">
        <f>IF(COUNT(J352)=0,"",VLOOKUP(J352,Pts!$A$2:$B$112,2,FALSE))</f>
      </c>
      <c r="T352" s="23">
        <f>IF(COUNT(K352)=0,"",VLOOKUP(K352,Pts!$A$2:$B$112,2,FALSE))</f>
      </c>
      <c r="U352" s="24">
        <f>IF(COUNT(L352)=0,"",VLOOKUP(L352,Pts!$A$2:$B$112,2,FALSE))</f>
      </c>
      <c r="V352" s="23">
        <f>IF(COUNT(M352)=0,"",VLOOKUP(M352,Pts!$A$2:$B$112,2,FALSE))</f>
      </c>
      <c r="W352" s="24">
        <f>IF(COUNT(N352)=0,"",VLOOKUP(N352,Pts!$A$2:$B$112,2,FALSE))</f>
      </c>
      <c r="X352" s="25">
        <f t="shared" si="6"/>
        <v>0</v>
      </c>
      <c r="Y352" s="25">
        <f>IF(COUNT(O352:W352)=Pts!$D$1,SUM(O352:W352)-SMALL(O352:W352,1),SUM(O352:W352))</f>
        <v>0</v>
      </c>
    </row>
    <row r="353" spans="1:25" s="80" customFormat="1" ht="12.75" customHeight="1">
      <c r="A353" s="225" t="s">
        <v>337</v>
      </c>
      <c r="B353" s="237"/>
      <c r="C353" s="238" t="s">
        <v>92</v>
      </c>
      <c r="D353" s="239" t="s">
        <v>438</v>
      </c>
      <c r="E353" s="240" t="s">
        <v>19</v>
      </c>
      <c r="F353" s="19"/>
      <c r="G353" s="20"/>
      <c r="H353" s="21"/>
      <c r="I353" s="20"/>
      <c r="J353" s="21"/>
      <c r="K353" s="20"/>
      <c r="L353" s="21"/>
      <c r="M353" s="20"/>
      <c r="N353" s="101"/>
      <c r="O353" s="22">
        <f>IF(COUNT(F353)=0,"",VLOOKUP(F353,Pts!$A$2:$B$112,2,FALSE))</f>
      </c>
      <c r="P353" s="23">
        <f>IF(COUNT(G353)=0,"",VLOOKUP(G353,Pts!$A$2:$B$112,2,FALSE))</f>
      </c>
      <c r="Q353" s="24">
        <f>IF(COUNT(H353)=0,"",VLOOKUP(H353,Pts!$A$2:$B$112,2,FALSE))</f>
      </c>
      <c r="R353" s="23">
        <f>IF(COUNT(I353)=0,"",VLOOKUP(I353,Pts!$A$2:$B$112,2,FALSE))</f>
      </c>
      <c r="S353" s="24">
        <f>IF(COUNT(J353)=0,"",VLOOKUP(J353,Pts!$A$2:$B$112,2,FALSE))</f>
      </c>
      <c r="T353" s="23">
        <f>IF(COUNT(K353)=0,"",VLOOKUP(K353,Pts!$A$2:$B$112,2,FALSE))</f>
      </c>
      <c r="U353" s="24">
        <f>IF(COUNT(L353)=0,"",VLOOKUP(L353,Pts!$A$2:$B$112,2,FALSE))</f>
      </c>
      <c r="V353" s="23">
        <f>IF(COUNT(M353)=0,"",VLOOKUP(M353,Pts!$A$2:$B$112,2,FALSE))</f>
      </c>
      <c r="W353" s="24">
        <f>IF(COUNT(N353)=0,"",VLOOKUP(N353,Pts!$A$2:$B$112,2,FALSE))</f>
      </c>
      <c r="X353" s="25">
        <f t="shared" si="6"/>
        <v>0</v>
      </c>
      <c r="Y353" s="25">
        <f>IF(COUNT(O353:W353)=Pts!$D$1,SUM(O353:W353)-SMALL(O353:W353,1),SUM(O353:W353))</f>
        <v>0</v>
      </c>
    </row>
    <row r="354" spans="1:25" s="80" customFormat="1" ht="12.75" customHeight="1">
      <c r="A354" s="241" t="s">
        <v>341</v>
      </c>
      <c r="B354" s="237"/>
      <c r="C354" s="264" t="s">
        <v>560</v>
      </c>
      <c r="D354" s="265" t="s">
        <v>20</v>
      </c>
      <c r="E354" s="240" t="s">
        <v>5</v>
      </c>
      <c r="F354" s="19"/>
      <c r="G354" s="20"/>
      <c r="H354" s="21"/>
      <c r="I354" s="20"/>
      <c r="J354" s="21"/>
      <c r="K354" s="20"/>
      <c r="L354" s="21"/>
      <c r="M354" s="20"/>
      <c r="N354" s="101"/>
      <c r="O354" s="22">
        <f>IF(COUNT(F354)=0,"",VLOOKUP(F354,Pts!$A$2:$B$112,2,FALSE))</f>
      </c>
      <c r="P354" s="23">
        <f>IF(COUNT(G354)=0,"",VLOOKUP(G354,Pts!$A$2:$B$112,2,FALSE))</f>
      </c>
      <c r="Q354" s="24">
        <f>IF(COUNT(H354)=0,"",VLOOKUP(H354,Pts!$A$2:$B$112,2,FALSE))</f>
      </c>
      <c r="R354" s="23">
        <f>IF(COUNT(I354)=0,"",VLOOKUP(I354,Pts!$A$2:$B$112,2,FALSE))</f>
      </c>
      <c r="S354" s="24">
        <f>IF(COUNT(J354)=0,"",VLOOKUP(J354,Pts!$A$2:$B$112,2,FALSE))</f>
      </c>
      <c r="T354" s="23">
        <f>IF(COUNT(K354)=0,"",VLOOKUP(K354,Pts!$A$2:$B$112,2,FALSE))</f>
      </c>
      <c r="U354" s="24">
        <f>IF(COUNT(L354)=0,"",VLOOKUP(L354,Pts!$A$2:$B$112,2,FALSE))</f>
      </c>
      <c r="V354" s="23">
        <f>IF(COUNT(M354)=0,"",VLOOKUP(M354,Pts!$A$2:$B$112,2,FALSE))</f>
      </c>
      <c r="W354" s="24">
        <f>IF(COUNT(N354)=0,"",VLOOKUP(N354,Pts!$A$2:$B$112,2,FALSE))</f>
      </c>
      <c r="X354" s="25">
        <f t="shared" si="6"/>
        <v>0</v>
      </c>
      <c r="Y354" s="25">
        <f>IF(COUNT(O354:W354)=Pts!$D$1,SUM(O354:W354)-SMALL(O354:W354,1),SUM(O354:W354))</f>
        <v>0</v>
      </c>
    </row>
    <row r="355" spans="1:25" s="80" customFormat="1" ht="12.75" customHeight="1">
      <c r="A355" s="34" t="s">
        <v>341</v>
      </c>
      <c r="B355" s="54"/>
      <c r="C355" s="55" t="s">
        <v>453</v>
      </c>
      <c r="D355" s="56" t="s">
        <v>13</v>
      </c>
      <c r="E355" s="57" t="s">
        <v>36</v>
      </c>
      <c r="F355" s="19"/>
      <c r="G355" s="20"/>
      <c r="H355" s="21"/>
      <c r="I355" s="20"/>
      <c r="J355" s="21"/>
      <c r="K355" s="20"/>
      <c r="L355" s="21"/>
      <c r="M355" s="20"/>
      <c r="N355" s="101"/>
      <c r="O355" s="22">
        <f>IF(COUNT(F355)=0,"",VLOOKUP(F355,Pts!$A$2:$B$112,2,FALSE))</f>
      </c>
      <c r="P355" s="23">
        <f>IF(COUNT(G355)=0,"",VLOOKUP(G355,Pts!$A$2:$B$112,2,FALSE))</f>
      </c>
      <c r="Q355" s="24">
        <f>IF(COUNT(H355)=0,"",VLOOKUP(H355,Pts!$A$2:$B$112,2,FALSE))</f>
      </c>
      <c r="R355" s="23">
        <f>IF(COUNT(I355)=0,"",VLOOKUP(I355,Pts!$A$2:$B$112,2,FALSE))</f>
      </c>
      <c r="S355" s="24">
        <f>IF(COUNT(J355)=0,"",VLOOKUP(J355,Pts!$A$2:$B$112,2,FALSE))</f>
      </c>
      <c r="T355" s="23">
        <f>IF(COUNT(K355)=0,"",VLOOKUP(K355,Pts!$A$2:$B$112,2,FALSE))</f>
      </c>
      <c r="U355" s="24">
        <f>IF(COUNT(L355)=0,"",VLOOKUP(L355,Pts!$A$2:$B$112,2,FALSE))</f>
      </c>
      <c r="V355" s="23">
        <f>IF(COUNT(M355)=0,"",VLOOKUP(M355,Pts!$A$2:$B$112,2,FALSE))</f>
      </c>
      <c r="W355" s="24">
        <f>IF(COUNT(N355)=0,"",VLOOKUP(N355,Pts!$A$2:$B$112,2,FALSE))</f>
      </c>
      <c r="X355" s="25">
        <f t="shared" si="6"/>
        <v>0</v>
      </c>
      <c r="Y355" s="25">
        <f>IF(COUNT(O355:W355)=Pts!$D$1,SUM(O355:W355)-SMALL(O355:W355,1),SUM(O355:W355))</f>
        <v>0</v>
      </c>
    </row>
    <row r="356" spans="1:25" s="80" customFormat="1" ht="12.75" customHeight="1">
      <c r="A356" s="255" t="s">
        <v>340</v>
      </c>
      <c r="B356" s="269"/>
      <c r="C356" s="270" t="s">
        <v>265</v>
      </c>
      <c r="D356" s="271" t="s">
        <v>146</v>
      </c>
      <c r="E356" s="240" t="s">
        <v>148</v>
      </c>
      <c r="F356" s="19"/>
      <c r="G356" s="20"/>
      <c r="H356" s="21"/>
      <c r="I356" s="20"/>
      <c r="J356" s="21"/>
      <c r="K356" s="20"/>
      <c r="L356" s="21"/>
      <c r="M356" s="20"/>
      <c r="N356" s="101"/>
      <c r="O356" s="22">
        <f>IF(COUNT(F356)=0,"",VLOOKUP(F356,Pts!$A$2:$B$112,2,FALSE))</f>
      </c>
      <c r="P356" s="23">
        <f>IF(COUNT(G356)=0,"",VLOOKUP(G356,Pts!$A$2:$B$112,2,FALSE))</f>
      </c>
      <c r="Q356" s="24">
        <f>IF(COUNT(H356)=0,"",VLOOKUP(H356,Pts!$A$2:$B$112,2,FALSE))</f>
      </c>
      <c r="R356" s="23">
        <f>IF(COUNT(I356)=0,"",VLOOKUP(I356,Pts!$A$2:$B$112,2,FALSE))</f>
      </c>
      <c r="S356" s="24">
        <f>IF(COUNT(J356)=0,"",VLOOKUP(J356,Pts!$A$2:$B$112,2,FALSE))</f>
      </c>
      <c r="T356" s="23">
        <f>IF(COUNT(K356)=0,"",VLOOKUP(K356,Pts!$A$2:$B$112,2,FALSE))</f>
      </c>
      <c r="U356" s="24">
        <f>IF(COUNT(L356)=0,"",VLOOKUP(L356,Pts!$A$2:$B$112,2,FALSE))</f>
      </c>
      <c r="V356" s="23">
        <f>IF(COUNT(M356)=0,"",VLOOKUP(M356,Pts!$A$2:$B$112,2,FALSE))</f>
      </c>
      <c r="W356" s="24">
        <f>IF(COUNT(N356)=0,"",VLOOKUP(N356,Pts!$A$2:$B$112,2,FALSE))</f>
      </c>
      <c r="X356" s="25">
        <f t="shared" si="6"/>
        <v>0</v>
      </c>
      <c r="Y356" s="25">
        <f>IF(COUNT(O356:W356)=Pts!$D$1,SUM(O356:W356)-SMALL(O356:W356,1),SUM(O356:W356))</f>
        <v>0</v>
      </c>
    </row>
    <row r="357" spans="1:25" s="80" customFormat="1" ht="12.75" customHeight="1">
      <c r="A357" s="255" t="s">
        <v>337</v>
      </c>
      <c r="B357" s="221"/>
      <c r="C357" s="235" t="s">
        <v>245</v>
      </c>
      <c r="D357" s="236" t="s">
        <v>552</v>
      </c>
      <c r="E357" s="272" t="s">
        <v>99</v>
      </c>
      <c r="F357" s="19"/>
      <c r="G357" s="20"/>
      <c r="H357" s="21"/>
      <c r="I357" s="20"/>
      <c r="J357" s="21"/>
      <c r="K357" s="20"/>
      <c r="L357" s="21"/>
      <c r="M357" s="20"/>
      <c r="N357" s="101"/>
      <c r="O357" s="22">
        <f>IF(COUNT(F357)=0,"",VLOOKUP(F357,Pts!$A$2:$B$112,2,FALSE))</f>
      </c>
      <c r="P357" s="23">
        <f>IF(COUNT(G357)=0,"",VLOOKUP(G357,Pts!$A$2:$B$112,2,FALSE))</f>
      </c>
      <c r="Q357" s="24">
        <f>IF(COUNT(H357)=0,"",VLOOKUP(H357,Pts!$A$2:$B$112,2,FALSE))</f>
      </c>
      <c r="R357" s="23">
        <f>IF(COUNT(I357)=0,"",VLOOKUP(I357,Pts!$A$2:$B$112,2,FALSE))</f>
      </c>
      <c r="S357" s="24">
        <f>IF(COUNT(J357)=0,"",VLOOKUP(J357,Pts!$A$2:$B$112,2,FALSE))</f>
      </c>
      <c r="T357" s="23">
        <f>IF(COUNT(K357)=0,"",VLOOKUP(K357,Pts!$A$2:$B$112,2,FALSE))</f>
      </c>
      <c r="U357" s="24">
        <f>IF(COUNT(L357)=0,"",VLOOKUP(L357,Pts!$A$2:$B$112,2,FALSE))</f>
      </c>
      <c r="V357" s="23">
        <f>IF(COUNT(M357)=0,"",VLOOKUP(M357,Pts!$A$2:$B$112,2,FALSE))</f>
      </c>
      <c r="W357" s="24">
        <f>IF(COUNT(N357)=0,"",VLOOKUP(N357,Pts!$A$2:$B$112,2,FALSE))</f>
      </c>
      <c r="X357" s="25">
        <f t="shared" si="6"/>
        <v>0</v>
      </c>
      <c r="Y357" s="25">
        <f>IF(COUNT(O357:W357)=Pts!$D$1,SUM(O357:W357)-SMALL(O357:W357,1),SUM(O357:W357))</f>
        <v>0</v>
      </c>
    </row>
    <row r="358" spans="1:25" s="80" customFormat="1" ht="12.75" customHeight="1">
      <c r="A358" s="226" t="s">
        <v>340</v>
      </c>
      <c r="B358" s="221" t="s">
        <v>50</v>
      </c>
      <c r="C358" s="222" t="s">
        <v>116</v>
      </c>
      <c r="D358" s="223" t="s">
        <v>117</v>
      </c>
      <c r="E358" s="224" t="s">
        <v>53</v>
      </c>
      <c r="F358" s="19"/>
      <c r="G358" s="20"/>
      <c r="H358" s="21"/>
      <c r="I358" s="20"/>
      <c r="J358" s="21"/>
      <c r="K358" s="20"/>
      <c r="L358" s="21"/>
      <c r="M358" s="20"/>
      <c r="N358" s="101"/>
      <c r="O358" s="22">
        <f>IF(COUNT(F358)=0,"",VLOOKUP(F358,Pts!$A$2:$B$112,2,FALSE))</f>
      </c>
      <c r="P358" s="23">
        <f>IF(COUNT(G358)=0,"",VLOOKUP(G358,Pts!$A$2:$B$112,2,FALSE))</f>
      </c>
      <c r="Q358" s="24">
        <f>IF(COUNT(H358)=0,"",VLOOKUP(H358,Pts!$A$2:$B$112,2,FALSE))</f>
      </c>
      <c r="R358" s="23">
        <f>IF(COUNT(I358)=0,"",VLOOKUP(I358,Pts!$A$2:$B$112,2,FALSE))</f>
      </c>
      <c r="S358" s="24">
        <f>IF(COUNT(J358)=0,"",VLOOKUP(J358,Pts!$A$2:$B$112,2,FALSE))</f>
      </c>
      <c r="T358" s="23">
        <f>IF(COUNT(K358)=0,"",VLOOKUP(K358,Pts!$A$2:$B$112,2,FALSE))</f>
      </c>
      <c r="U358" s="24">
        <f>IF(COUNT(L358)=0,"",VLOOKUP(L358,Pts!$A$2:$B$112,2,FALSE))</f>
      </c>
      <c r="V358" s="23">
        <f>IF(COUNT(M358)=0,"",VLOOKUP(M358,Pts!$A$2:$B$112,2,FALSE))</f>
      </c>
      <c r="W358" s="24">
        <f>IF(COUNT(N358)=0,"",VLOOKUP(N358,Pts!$A$2:$B$112,2,FALSE))</f>
      </c>
      <c r="X358" s="25">
        <f t="shared" si="6"/>
        <v>0</v>
      </c>
      <c r="Y358" s="25">
        <f>IF(COUNT(O358:W358)=Pts!$D$1,SUM(O358:W358)-SMALL(O358:W358,1),SUM(O358:W358))</f>
        <v>0</v>
      </c>
    </row>
    <row r="359" spans="1:25" s="80" customFormat="1" ht="12.75" customHeight="1">
      <c r="A359" s="225" t="s">
        <v>337</v>
      </c>
      <c r="B359" s="260"/>
      <c r="C359" s="261" t="s">
        <v>31</v>
      </c>
      <c r="D359" s="262" t="s">
        <v>32</v>
      </c>
      <c r="E359" s="240" t="s">
        <v>33</v>
      </c>
      <c r="F359" s="19"/>
      <c r="G359" s="20"/>
      <c r="H359" s="21"/>
      <c r="I359" s="20"/>
      <c r="J359" s="21"/>
      <c r="K359" s="20"/>
      <c r="L359" s="21"/>
      <c r="M359" s="20"/>
      <c r="N359" s="101"/>
      <c r="O359" s="22">
        <f>IF(COUNT(F359)=0,"",VLOOKUP(F359,Pts!$A$2:$B$112,2,FALSE))</f>
      </c>
      <c r="P359" s="23">
        <f>IF(COUNT(G359)=0,"",VLOOKUP(G359,Pts!$A$2:$B$112,2,FALSE))</f>
      </c>
      <c r="Q359" s="24">
        <f>IF(COUNT(H359)=0,"",VLOOKUP(H359,Pts!$A$2:$B$112,2,FALSE))</f>
      </c>
      <c r="R359" s="23">
        <f>IF(COUNT(I359)=0,"",VLOOKUP(I359,Pts!$A$2:$B$112,2,FALSE))</f>
      </c>
      <c r="S359" s="24">
        <f>IF(COUNT(J359)=0,"",VLOOKUP(J359,Pts!$A$2:$B$112,2,FALSE))</f>
      </c>
      <c r="T359" s="23">
        <f>IF(COUNT(K359)=0,"",VLOOKUP(K359,Pts!$A$2:$B$112,2,FALSE))</f>
      </c>
      <c r="U359" s="24">
        <f>IF(COUNT(L359)=0,"",VLOOKUP(L359,Pts!$A$2:$B$112,2,FALSE))</f>
      </c>
      <c r="V359" s="23">
        <f>IF(COUNT(M359)=0,"",VLOOKUP(M359,Pts!$A$2:$B$112,2,FALSE))</f>
      </c>
      <c r="W359" s="24">
        <f>IF(COUNT(N359)=0,"",VLOOKUP(N359,Pts!$A$2:$B$112,2,FALSE))</f>
      </c>
      <c r="X359" s="25">
        <f t="shared" si="6"/>
        <v>0</v>
      </c>
      <c r="Y359" s="25">
        <f>IF(COUNT(O359:W359)=Pts!$D$1,SUM(O359:W359)-SMALL(O359:W359,1),SUM(O359:W359))</f>
        <v>0</v>
      </c>
    </row>
    <row r="360" spans="1:25" s="80" customFormat="1" ht="12.75" customHeight="1">
      <c r="A360" s="226" t="s">
        <v>337</v>
      </c>
      <c r="B360" s="221"/>
      <c r="C360" s="228" t="s">
        <v>298</v>
      </c>
      <c r="D360" s="229" t="s">
        <v>128</v>
      </c>
      <c r="E360" s="224" t="s">
        <v>41</v>
      </c>
      <c r="F360" s="19"/>
      <c r="G360" s="20"/>
      <c r="H360" s="21"/>
      <c r="I360" s="20"/>
      <c r="J360" s="21"/>
      <c r="K360" s="20"/>
      <c r="L360" s="21"/>
      <c r="M360" s="20"/>
      <c r="N360" s="101"/>
      <c r="O360" s="22">
        <f>IF(COUNT(F360)=0,"",VLOOKUP(F360,Pts!$A$2:$B$112,2,FALSE))</f>
      </c>
      <c r="P360" s="23">
        <f>IF(COUNT(G360)=0,"",VLOOKUP(G360,Pts!$A$2:$B$112,2,FALSE))</f>
      </c>
      <c r="Q360" s="24">
        <f>IF(COUNT(H360)=0,"",VLOOKUP(H360,Pts!$A$2:$B$112,2,FALSE))</f>
      </c>
      <c r="R360" s="23">
        <f>IF(COUNT(I360)=0,"",VLOOKUP(I360,Pts!$A$2:$B$112,2,FALSE))</f>
      </c>
      <c r="S360" s="24">
        <f>IF(COUNT(J360)=0,"",VLOOKUP(J360,Pts!$A$2:$B$112,2,FALSE))</f>
      </c>
      <c r="T360" s="23">
        <f>IF(COUNT(K360)=0,"",VLOOKUP(K360,Pts!$A$2:$B$112,2,FALSE))</f>
      </c>
      <c r="U360" s="24">
        <f>IF(COUNT(L360)=0,"",VLOOKUP(L360,Pts!$A$2:$B$112,2,FALSE))</f>
      </c>
      <c r="V360" s="23">
        <f>IF(COUNT(M360)=0,"",VLOOKUP(M360,Pts!$A$2:$B$112,2,FALSE))</f>
      </c>
      <c r="W360" s="24">
        <f>IF(COUNT(N360)=0,"",VLOOKUP(N360,Pts!$A$2:$B$112,2,FALSE))</f>
      </c>
      <c r="X360" s="25">
        <f t="shared" si="6"/>
        <v>0</v>
      </c>
      <c r="Y360" s="25">
        <f>IF(COUNT(O360:W360)=Pts!$D$1,SUM(O360:W360)-SMALL(O360:W360,1),SUM(O360:W360))</f>
        <v>0</v>
      </c>
    </row>
    <row r="361" spans="1:25" s="80" customFormat="1" ht="12.75" customHeight="1">
      <c r="A361" s="226" t="s">
        <v>340</v>
      </c>
      <c r="B361" s="221"/>
      <c r="C361" s="222" t="s">
        <v>322</v>
      </c>
      <c r="D361" s="223" t="s">
        <v>90</v>
      </c>
      <c r="E361" s="240" t="s">
        <v>41</v>
      </c>
      <c r="F361" s="19"/>
      <c r="G361" s="20"/>
      <c r="H361" s="21"/>
      <c r="I361" s="20"/>
      <c r="J361" s="21"/>
      <c r="K361" s="20"/>
      <c r="L361" s="21"/>
      <c r="M361" s="20"/>
      <c r="N361" s="101"/>
      <c r="O361" s="22">
        <f>IF(COUNT(F361)=0,"",VLOOKUP(F361,Pts!$A$2:$B$112,2,FALSE))</f>
      </c>
      <c r="P361" s="23">
        <f>IF(COUNT(G361)=0,"",VLOOKUP(G361,Pts!$A$2:$B$112,2,FALSE))</f>
      </c>
      <c r="Q361" s="24">
        <f>IF(COUNT(H361)=0,"",VLOOKUP(H361,Pts!$A$2:$B$112,2,FALSE))</f>
      </c>
      <c r="R361" s="23">
        <f>IF(COUNT(I361)=0,"",VLOOKUP(I361,Pts!$A$2:$B$112,2,FALSE))</f>
      </c>
      <c r="S361" s="24">
        <f>IF(COUNT(J361)=0,"",VLOOKUP(J361,Pts!$A$2:$B$112,2,FALSE))</f>
      </c>
      <c r="T361" s="23">
        <f>IF(COUNT(K361)=0,"",VLOOKUP(K361,Pts!$A$2:$B$112,2,FALSE))</f>
      </c>
      <c r="U361" s="24">
        <f>IF(COUNT(L361)=0,"",VLOOKUP(L361,Pts!$A$2:$B$112,2,FALSE))</f>
      </c>
      <c r="V361" s="23">
        <f>IF(COUNT(M361)=0,"",VLOOKUP(M361,Pts!$A$2:$B$112,2,FALSE))</f>
      </c>
      <c r="W361" s="24">
        <f>IF(COUNT(N361)=0,"",VLOOKUP(N361,Pts!$A$2:$B$112,2,FALSE))</f>
      </c>
      <c r="X361" s="25">
        <f t="shared" si="6"/>
        <v>0</v>
      </c>
      <c r="Y361" s="25">
        <f>IF(COUNT(O361:W361)=Pts!$D$1,SUM(O361:W361)-SMALL(O361:W361,1),SUM(O361:W361))</f>
        <v>0</v>
      </c>
    </row>
    <row r="362" spans="1:25" s="80" customFormat="1" ht="12.75" customHeight="1">
      <c r="A362" s="34" t="s">
        <v>341</v>
      </c>
      <c r="B362" s="48"/>
      <c r="C362" s="191" t="s">
        <v>541</v>
      </c>
      <c r="D362" s="192" t="s">
        <v>456</v>
      </c>
      <c r="E362" s="46" t="s">
        <v>259</v>
      </c>
      <c r="F362" s="19"/>
      <c r="G362" s="20"/>
      <c r="H362" s="21"/>
      <c r="I362" s="20"/>
      <c r="J362" s="21"/>
      <c r="K362" s="20"/>
      <c r="L362" s="21"/>
      <c r="M362" s="20"/>
      <c r="N362" s="101"/>
      <c r="O362" s="22">
        <f>IF(COUNT(F362)=0,"",VLOOKUP(F362,Pts!$A$2:$B$112,2,FALSE))</f>
      </c>
      <c r="P362" s="23">
        <f>IF(COUNT(G362)=0,"",VLOOKUP(G362,Pts!$A$2:$B$112,2,FALSE))</f>
      </c>
      <c r="Q362" s="24">
        <f>IF(COUNT(H362)=0,"",VLOOKUP(H362,Pts!$A$2:$B$112,2,FALSE))</f>
      </c>
      <c r="R362" s="23">
        <f>IF(COUNT(I362)=0,"",VLOOKUP(I362,Pts!$A$2:$B$112,2,FALSE))</f>
      </c>
      <c r="S362" s="24">
        <f>IF(COUNT(J362)=0,"",VLOOKUP(J362,Pts!$A$2:$B$112,2,FALSE))</f>
      </c>
      <c r="T362" s="23">
        <f>IF(COUNT(K362)=0,"",VLOOKUP(K362,Pts!$A$2:$B$112,2,FALSE))</f>
      </c>
      <c r="U362" s="24">
        <f>IF(COUNT(L362)=0,"",VLOOKUP(L362,Pts!$A$2:$B$112,2,FALSE))</f>
      </c>
      <c r="V362" s="23">
        <f>IF(COUNT(M362)=0,"",VLOOKUP(M362,Pts!$A$2:$B$112,2,FALSE))</f>
      </c>
      <c r="W362" s="24">
        <f>IF(COUNT(N362)=0,"",VLOOKUP(N362,Pts!$A$2:$B$112,2,FALSE))</f>
      </c>
      <c r="X362" s="25">
        <f t="shared" si="6"/>
        <v>0</v>
      </c>
      <c r="Y362" s="25">
        <f>IF(COUNT(O362:W362)=Pts!$D$1,SUM(O362:W362)-SMALL(O362:W362,1),SUM(O362:W362))</f>
        <v>0</v>
      </c>
    </row>
    <row r="363" spans="1:25" s="80" customFormat="1" ht="12.75" customHeight="1">
      <c r="A363" s="255">
        <v>250</v>
      </c>
      <c r="B363" s="221" t="s">
        <v>136</v>
      </c>
      <c r="C363" s="222" t="s">
        <v>171</v>
      </c>
      <c r="D363" s="223" t="s">
        <v>30</v>
      </c>
      <c r="E363" s="247" t="s">
        <v>22</v>
      </c>
      <c r="F363" s="19"/>
      <c r="G363" s="20"/>
      <c r="H363" s="21"/>
      <c r="I363" s="20"/>
      <c r="J363" s="21"/>
      <c r="K363" s="20"/>
      <c r="L363" s="21"/>
      <c r="M363" s="20"/>
      <c r="N363" s="101"/>
      <c r="O363" s="22">
        <f>IF(COUNT(F363)=0,"",VLOOKUP(F363,Pts!$A$2:$B$112,2,FALSE))</f>
      </c>
      <c r="P363" s="23">
        <f>IF(COUNT(G363)=0,"",VLOOKUP(G363,Pts!$A$2:$B$112,2,FALSE))</f>
      </c>
      <c r="Q363" s="24">
        <f>IF(COUNT(H363)=0,"",VLOOKUP(H363,Pts!$A$2:$B$112,2,FALSE))</f>
      </c>
      <c r="R363" s="23">
        <f>IF(COUNT(I363)=0,"",VLOOKUP(I363,Pts!$A$2:$B$112,2,FALSE))</f>
      </c>
      <c r="S363" s="24">
        <f>IF(COUNT(J363)=0,"",VLOOKUP(J363,Pts!$A$2:$B$112,2,FALSE))</f>
      </c>
      <c r="T363" s="23">
        <f>IF(COUNT(K363)=0,"",VLOOKUP(K363,Pts!$A$2:$B$112,2,FALSE))</f>
      </c>
      <c r="U363" s="24">
        <f>IF(COUNT(L363)=0,"",VLOOKUP(L363,Pts!$A$2:$B$112,2,FALSE))</f>
      </c>
      <c r="V363" s="23">
        <f>IF(COUNT(M363)=0,"",VLOOKUP(M363,Pts!$A$2:$B$112,2,FALSE))</f>
      </c>
      <c r="W363" s="24">
        <f>IF(COUNT(N363)=0,"",VLOOKUP(N363,Pts!$A$2:$B$112,2,FALSE))</f>
      </c>
      <c r="X363" s="25">
        <f t="shared" si="6"/>
        <v>0</v>
      </c>
      <c r="Y363" s="25">
        <f>IF(COUNT(O363:W363)=Pts!$D$1,SUM(O363:W363)-SMALL(O363:W363,1),SUM(O363:W363))</f>
        <v>0</v>
      </c>
    </row>
    <row r="364" spans="1:25" s="80" customFormat="1" ht="12.75" customHeight="1">
      <c r="A364" s="225">
        <v>250</v>
      </c>
      <c r="B364" s="237"/>
      <c r="C364" s="238" t="s">
        <v>171</v>
      </c>
      <c r="D364" s="239" t="s">
        <v>32</v>
      </c>
      <c r="E364" s="259" t="s">
        <v>22</v>
      </c>
      <c r="F364" s="19"/>
      <c r="G364" s="20"/>
      <c r="H364" s="21"/>
      <c r="I364" s="20"/>
      <c r="J364" s="21"/>
      <c r="K364" s="20"/>
      <c r="L364" s="21"/>
      <c r="M364" s="20"/>
      <c r="N364" s="101"/>
      <c r="O364" s="22">
        <f>IF(COUNT(F364)=0,"",VLOOKUP(F364,Pts!$A$2:$B$112,2,FALSE))</f>
      </c>
      <c r="P364" s="23">
        <f>IF(COUNT(G364)=0,"",VLOOKUP(G364,Pts!$A$2:$B$112,2,FALSE))</f>
      </c>
      <c r="Q364" s="24">
        <f>IF(COUNT(H364)=0,"",VLOOKUP(H364,Pts!$A$2:$B$112,2,FALSE))</f>
      </c>
      <c r="R364" s="23">
        <f>IF(COUNT(I364)=0,"",VLOOKUP(I364,Pts!$A$2:$B$112,2,FALSE))</f>
      </c>
      <c r="S364" s="24">
        <f>IF(COUNT(J364)=0,"",VLOOKUP(J364,Pts!$A$2:$B$112,2,FALSE))</f>
      </c>
      <c r="T364" s="23">
        <f>IF(COUNT(K364)=0,"",VLOOKUP(K364,Pts!$A$2:$B$112,2,FALSE))</f>
      </c>
      <c r="U364" s="24">
        <f>IF(COUNT(L364)=0,"",VLOOKUP(L364,Pts!$A$2:$B$112,2,FALSE))</f>
      </c>
      <c r="V364" s="23">
        <f>IF(COUNT(M364)=0,"",VLOOKUP(M364,Pts!$A$2:$B$112,2,FALSE))</f>
      </c>
      <c r="W364" s="24">
        <f>IF(COUNT(N364)=0,"",VLOOKUP(N364,Pts!$A$2:$B$112,2,FALSE))</f>
      </c>
      <c r="X364" s="25">
        <f t="shared" si="6"/>
        <v>0</v>
      </c>
      <c r="Y364" s="25">
        <f>IF(COUNT(O364:W364)=Pts!$D$1,SUM(O364:W364)-SMALL(O364:W364,1),SUM(O364:W364))</f>
        <v>0</v>
      </c>
    </row>
    <row r="365" spans="1:25" s="80" customFormat="1" ht="12.75" customHeight="1">
      <c r="A365" s="226" t="s">
        <v>337</v>
      </c>
      <c r="B365" s="221"/>
      <c r="C365" s="222" t="s">
        <v>423</v>
      </c>
      <c r="D365" s="223" t="s">
        <v>104</v>
      </c>
      <c r="E365" s="224" t="s">
        <v>11</v>
      </c>
      <c r="F365" s="19"/>
      <c r="G365" s="20"/>
      <c r="H365" s="21"/>
      <c r="I365" s="20"/>
      <c r="J365" s="21"/>
      <c r="K365" s="20"/>
      <c r="L365" s="21"/>
      <c r="M365" s="20"/>
      <c r="N365" s="101"/>
      <c r="O365" s="22">
        <f>IF(COUNT(F365)=0,"",VLOOKUP(F365,Pts!$A$2:$B$112,2,FALSE))</f>
      </c>
      <c r="P365" s="23">
        <f>IF(COUNT(G365)=0,"",VLOOKUP(G365,Pts!$A$2:$B$112,2,FALSE))</f>
      </c>
      <c r="Q365" s="24">
        <f>IF(COUNT(H365)=0,"",VLOOKUP(H365,Pts!$A$2:$B$112,2,FALSE))</f>
      </c>
      <c r="R365" s="23">
        <f>IF(COUNT(I365)=0,"",VLOOKUP(I365,Pts!$A$2:$B$112,2,FALSE))</f>
      </c>
      <c r="S365" s="24">
        <f>IF(COUNT(J365)=0,"",VLOOKUP(J365,Pts!$A$2:$B$112,2,FALSE))</f>
      </c>
      <c r="T365" s="23">
        <f>IF(COUNT(K365)=0,"",VLOOKUP(K365,Pts!$A$2:$B$112,2,FALSE))</f>
      </c>
      <c r="U365" s="24">
        <f>IF(COUNT(L365)=0,"",VLOOKUP(L365,Pts!$A$2:$B$112,2,FALSE))</f>
      </c>
      <c r="V365" s="23">
        <f>IF(COUNT(M365)=0,"",VLOOKUP(M365,Pts!$A$2:$B$112,2,FALSE))</f>
      </c>
      <c r="W365" s="24">
        <f>IF(COUNT(N365)=0,"",VLOOKUP(N365,Pts!$A$2:$B$112,2,FALSE))</f>
      </c>
      <c r="X365" s="25">
        <f t="shared" si="6"/>
        <v>0</v>
      </c>
      <c r="Y365" s="25">
        <f>IF(COUNT(O365:W365)=Pts!$D$1,SUM(O365:W365)-SMALL(O365:W365,1),SUM(O365:W365))</f>
        <v>0</v>
      </c>
    </row>
    <row r="366" spans="1:25" s="80" customFormat="1" ht="12.75" customHeight="1">
      <c r="A366" s="255" t="s">
        <v>337</v>
      </c>
      <c r="B366" s="221"/>
      <c r="C366" s="222" t="s">
        <v>484</v>
      </c>
      <c r="D366" s="223" t="s">
        <v>42</v>
      </c>
      <c r="E366" s="336" t="s">
        <v>36</v>
      </c>
      <c r="F366" s="19"/>
      <c r="G366" s="20"/>
      <c r="H366" s="21"/>
      <c r="I366" s="20"/>
      <c r="J366" s="21"/>
      <c r="K366" s="20"/>
      <c r="L366" s="21"/>
      <c r="M366" s="20"/>
      <c r="N366" s="101"/>
      <c r="O366" s="22">
        <f>IF(COUNT(F366)=0,"",VLOOKUP(F366,Pts!$A$2:$B$112,2,FALSE))</f>
      </c>
      <c r="P366" s="23">
        <f>IF(COUNT(G366)=0,"",VLOOKUP(G366,Pts!$A$2:$B$112,2,FALSE))</f>
      </c>
      <c r="Q366" s="24">
        <f>IF(COUNT(H366)=0,"",VLOOKUP(H366,Pts!$A$2:$B$112,2,FALSE))</f>
      </c>
      <c r="R366" s="23">
        <f>IF(COUNT(I366)=0,"",VLOOKUP(I366,Pts!$A$2:$B$112,2,FALSE))</f>
      </c>
      <c r="S366" s="24">
        <f>IF(COUNT(J366)=0,"",VLOOKUP(J366,Pts!$A$2:$B$112,2,FALSE))</f>
      </c>
      <c r="T366" s="23">
        <f>IF(COUNT(K366)=0,"",VLOOKUP(K366,Pts!$A$2:$B$112,2,FALSE))</f>
      </c>
      <c r="U366" s="24">
        <f>IF(COUNT(L366)=0,"",VLOOKUP(L366,Pts!$A$2:$B$112,2,FALSE))</f>
      </c>
      <c r="V366" s="23">
        <f>IF(COUNT(M366)=0,"",VLOOKUP(M366,Pts!$A$2:$B$112,2,FALSE))</f>
      </c>
      <c r="W366" s="24">
        <f>IF(COUNT(N366)=0,"",VLOOKUP(N366,Pts!$A$2:$B$112,2,FALSE))</f>
      </c>
      <c r="X366" s="25">
        <f t="shared" si="6"/>
        <v>0</v>
      </c>
      <c r="Y366" s="25">
        <f>IF(COUNT(O366:W366)=Pts!$D$1,SUM(O366:W366)-SMALL(O366:W366,1),SUM(O366:W366))</f>
        <v>0</v>
      </c>
    </row>
    <row r="367" spans="1:25" s="80" customFormat="1" ht="12.75" customHeight="1">
      <c r="A367" s="225" t="s">
        <v>340</v>
      </c>
      <c r="B367" s="237"/>
      <c r="C367" s="238" t="s">
        <v>272</v>
      </c>
      <c r="D367" s="239" t="s">
        <v>273</v>
      </c>
      <c r="E367" s="254" t="s">
        <v>19</v>
      </c>
      <c r="F367" s="19"/>
      <c r="G367" s="20"/>
      <c r="H367" s="21"/>
      <c r="I367" s="20"/>
      <c r="J367" s="21"/>
      <c r="K367" s="20"/>
      <c r="L367" s="21"/>
      <c r="M367" s="20"/>
      <c r="N367" s="101"/>
      <c r="O367" s="22">
        <f>IF(COUNT(F367)=0,"",VLOOKUP(F367,Pts!$A$2:$B$112,2,FALSE))</f>
      </c>
      <c r="P367" s="23">
        <f>IF(COUNT(G367)=0,"",VLOOKUP(G367,Pts!$A$2:$B$112,2,FALSE))</f>
      </c>
      <c r="Q367" s="24">
        <f>IF(COUNT(H367)=0,"",VLOOKUP(H367,Pts!$A$2:$B$112,2,FALSE))</f>
      </c>
      <c r="R367" s="23">
        <f>IF(COUNT(I367)=0,"",VLOOKUP(I367,Pts!$A$2:$B$112,2,FALSE))</f>
      </c>
      <c r="S367" s="24">
        <f>IF(COUNT(J367)=0,"",VLOOKUP(J367,Pts!$A$2:$B$112,2,FALSE))</f>
      </c>
      <c r="T367" s="23">
        <f>IF(COUNT(K367)=0,"",VLOOKUP(K367,Pts!$A$2:$B$112,2,FALSE))</f>
      </c>
      <c r="U367" s="24">
        <f>IF(COUNT(L367)=0,"",VLOOKUP(L367,Pts!$A$2:$B$112,2,FALSE))</f>
      </c>
      <c r="V367" s="23">
        <f>IF(COUNT(M367)=0,"",VLOOKUP(M367,Pts!$A$2:$B$112,2,FALSE))</f>
      </c>
      <c r="W367" s="24">
        <f>IF(COUNT(N367)=0,"",VLOOKUP(N367,Pts!$A$2:$B$112,2,FALSE))</f>
      </c>
      <c r="X367" s="25">
        <f t="shared" si="6"/>
        <v>0</v>
      </c>
      <c r="Y367" s="25">
        <f>IF(COUNT(O367:W367)=Pts!$D$1,SUM(O367:W367)-SMALL(O367:W367,1),SUM(O367:W367))</f>
        <v>0</v>
      </c>
    </row>
    <row r="368" spans="1:25" s="80" customFormat="1" ht="12.75" customHeight="1">
      <c r="A368" s="255" t="s">
        <v>337</v>
      </c>
      <c r="B368" s="221"/>
      <c r="C368" s="222" t="s">
        <v>313</v>
      </c>
      <c r="D368" s="223" t="s">
        <v>456</v>
      </c>
      <c r="E368" s="247" t="s">
        <v>22</v>
      </c>
      <c r="F368" s="19"/>
      <c r="G368" s="20"/>
      <c r="H368" s="21"/>
      <c r="I368" s="20"/>
      <c r="J368" s="21"/>
      <c r="K368" s="20"/>
      <c r="L368" s="21"/>
      <c r="M368" s="20"/>
      <c r="N368" s="101"/>
      <c r="O368" s="22">
        <f>IF(COUNT(F368)=0,"",VLOOKUP(F368,Pts!$A$2:$B$112,2,FALSE))</f>
      </c>
      <c r="P368" s="23">
        <f>IF(COUNT(G368)=0,"",VLOOKUP(G368,Pts!$A$2:$B$112,2,FALSE))</f>
      </c>
      <c r="Q368" s="24">
        <f>IF(COUNT(H368)=0,"",VLOOKUP(H368,Pts!$A$2:$B$112,2,FALSE))</f>
      </c>
      <c r="R368" s="23">
        <f>IF(COUNT(I368)=0,"",VLOOKUP(I368,Pts!$A$2:$B$112,2,FALSE))</f>
      </c>
      <c r="S368" s="24">
        <f>IF(COUNT(J368)=0,"",VLOOKUP(J368,Pts!$A$2:$B$112,2,FALSE))</f>
      </c>
      <c r="T368" s="23">
        <f>IF(COUNT(K368)=0,"",VLOOKUP(K368,Pts!$A$2:$B$112,2,FALSE))</f>
      </c>
      <c r="U368" s="24">
        <f>IF(COUNT(L368)=0,"",VLOOKUP(L368,Pts!$A$2:$B$112,2,FALSE))</f>
      </c>
      <c r="V368" s="23">
        <f>IF(COUNT(M368)=0,"",VLOOKUP(M368,Pts!$A$2:$B$112,2,FALSE))</f>
      </c>
      <c r="W368" s="24">
        <f>IF(COUNT(N368)=0,"",VLOOKUP(N368,Pts!$A$2:$B$112,2,FALSE))</f>
      </c>
      <c r="X368" s="25">
        <f t="shared" si="6"/>
        <v>0</v>
      </c>
      <c r="Y368" s="25">
        <f>IF(COUNT(O368:W368)=Pts!$D$1,SUM(O368:W368)-SMALL(O368:W368,1),SUM(O368:W368))</f>
        <v>0</v>
      </c>
    </row>
    <row r="369" spans="1:25" s="80" customFormat="1" ht="12.75" customHeight="1">
      <c r="A369" s="53" t="s">
        <v>337</v>
      </c>
      <c r="B369" s="54" t="s">
        <v>174</v>
      </c>
      <c r="C369" s="55" t="s">
        <v>313</v>
      </c>
      <c r="D369" s="56" t="s">
        <v>314</v>
      </c>
      <c r="E369" s="57" t="s">
        <v>121</v>
      </c>
      <c r="F369" s="19"/>
      <c r="G369" s="20"/>
      <c r="H369" s="21"/>
      <c r="I369" s="20"/>
      <c r="J369" s="21"/>
      <c r="K369" s="20"/>
      <c r="L369" s="21"/>
      <c r="M369" s="20"/>
      <c r="N369" s="101"/>
      <c r="O369" s="22">
        <f>IF(COUNT(F369)=0,"",VLOOKUP(F369,Pts!$A$2:$B$112,2,FALSE))</f>
      </c>
      <c r="P369" s="23">
        <f>IF(COUNT(G369)=0,"",VLOOKUP(G369,Pts!$A$2:$B$112,2,FALSE))</f>
      </c>
      <c r="Q369" s="24">
        <f>IF(COUNT(H369)=0,"",VLOOKUP(H369,Pts!$A$2:$B$112,2,FALSE))</f>
      </c>
      <c r="R369" s="23">
        <f>IF(COUNT(I369)=0,"",VLOOKUP(I369,Pts!$A$2:$B$112,2,FALSE))</f>
      </c>
      <c r="S369" s="24">
        <f>IF(COUNT(J369)=0,"",VLOOKUP(J369,Pts!$A$2:$B$112,2,FALSE))</f>
      </c>
      <c r="T369" s="23">
        <f>IF(COUNT(K369)=0,"",VLOOKUP(K369,Pts!$A$2:$B$112,2,FALSE))</f>
      </c>
      <c r="U369" s="24">
        <f>IF(COUNT(L369)=0,"",VLOOKUP(L369,Pts!$A$2:$B$112,2,FALSE))</f>
      </c>
      <c r="V369" s="23">
        <f>IF(COUNT(M369)=0,"",VLOOKUP(M369,Pts!$A$2:$B$112,2,FALSE))</f>
      </c>
      <c r="W369" s="24">
        <f>IF(COUNT(N369)=0,"",VLOOKUP(N369,Pts!$A$2:$B$112,2,FALSE))</f>
      </c>
      <c r="X369" s="25">
        <f t="shared" si="6"/>
        <v>0</v>
      </c>
      <c r="Y369" s="25">
        <f>IF(COUNT(O369:W369)=Pts!$D$1,SUM(O369:W369)-SMALL(O369:W369,1),SUM(O369:W369))</f>
        <v>0</v>
      </c>
    </row>
    <row r="370" spans="1:25" s="80" customFormat="1" ht="12.75" customHeight="1">
      <c r="A370" s="34" t="s">
        <v>303</v>
      </c>
      <c r="B370" s="54"/>
      <c r="C370" s="55" t="s">
        <v>246</v>
      </c>
      <c r="D370" s="56" t="s">
        <v>474</v>
      </c>
      <c r="E370" s="57" t="s">
        <v>247</v>
      </c>
      <c r="F370" s="19"/>
      <c r="G370" s="20"/>
      <c r="H370" s="21"/>
      <c r="I370" s="20"/>
      <c r="J370" s="21"/>
      <c r="K370" s="20"/>
      <c r="L370" s="21"/>
      <c r="M370" s="20"/>
      <c r="N370" s="101"/>
      <c r="O370" s="22">
        <f>IF(COUNT(F370)=0,"",VLOOKUP(F370,Pts!$A$2:$B$112,2,FALSE))</f>
      </c>
      <c r="P370" s="23">
        <f>IF(COUNT(G370)=0,"",VLOOKUP(G370,Pts!$A$2:$B$112,2,FALSE))</f>
      </c>
      <c r="Q370" s="24">
        <f>IF(COUNT(H370)=0,"",VLOOKUP(H370,Pts!$A$2:$B$112,2,FALSE))</f>
      </c>
      <c r="R370" s="23">
        <f>IF(COUNT(I370)=0,"",VLOOKUP(I370,Pts!$A$2:$B$112,2,FALSE))</f>
      </c>
      <c r="S370" s="24">
        <f>IF(COUNT(J370)=0,"",VLOOKUP(J370,Pts!$A$2:$B$112,2,FALSE))</f>
      </c>
      <c r="T370" s="23">
        <f>IF(COUNT(K370)=0,"",VLOOKUP(K370,Pts!$A$2:$B$112,2,FALSE))</f>
      </c>
      <c r="U370" s="24">
        <f>IF(COUNT(L370)=0,"",VLOOKUP(L370,Pts!$A$2:$B$112,2,FALSE))</f>
      </c>
      <c r="V370" s="23">
        <f>IF(COUNT(M370)=0,"",VLOOKUP(M370,Pts!$A$2:$B$112,2,FALSE))</f>
      </c>
      <c r="W370" s="24">
        <f>IF(COUNT(N370)=0,"",VLOOKUP(N370,Pts!$A$2:$B$112,2,FALSE))</f>
      </c>
      <c r="X370" s="25">
        <f t="shared" si="6"/>
        <v>0</v>
      </c>
      <c r="Y370" s="25">
        <f>IF(COUNT(O370:W370)=Pts!$D$1,SUM(O370:W370)-SMALL(O370:W370,1),SUM(O370:W370))</f>
        <v>0</v>
      </c>
    </row>
    <row r="371" spans="1:25" s="80" customFormat="1" ht="12.75" customHeight="1">
      <c r="A371" s="277" t="s">
        <v>337</v>
      </c>
      <c r="B371" s="185" t="s">
        <v>16</v>
      </c>
      <c r="C371" s="186" t="s">
        <v>246</v>
      </c>
      <c r="D371" s="187" t="s">
        <v>286</v>
      </c>
      <c r="E371" s="57" t="s">
        <v>247</v>
      </c>
      <c r="F371" s="19"/>
      <c r="G371" s="20"/>
      <c r="H371" s="21"/>
      <c r="I371" s="20"/>
      <c r="J371" s="21"/>
      <c r="K371" s="20"/>
      <c r="L371" s="21"/>
      <c r="M371" s="20"/>
      <c r="N371" s="101"/>
      <c r="O371" s="22">
        <f>IF(COUNT(F371)=0,"",VLOOKUP(F371,Pts!$A$2:$B$112,2,FALSE))</f>
      </c>
      <c r="P371" s="23">
        <f>IF(COUNT(G371)=0,"",VLOOKUP(G371,Pts!$A$2:$B$112,2,FALSE))</f>
      </c>
      <c r="Q371" s="24">
        <f>IF(COUNT(H371)=0,"",VLOOKUP(H371,Pts!$A$2:$B$112,2,FALSE))</f>
      </c>
      <c r="R371" s="23">
        <f>IF(COUNT(I371)=0,"",VLOOKUP(I371,Pts!$A$2:$B$112,2,FALSE))</f>
      </c>
      <c r="S371" s="24">
        <f>IF(COUNT(J371)=0,"",VLOOKUP(J371,Pts!$A$2:$B$112,2,FALSE))</f>
      </c>
      <c r="T371" s="23">
        <f>IF(COUNT(K371)=0,"",VLOOKUP(K371,Pts!$A$2:$B$112,2,FALSE))</f>
      </c>
      <c r="U371" s="24">
        <f>IF(COUNT(L371)=0,"",VLOOKUP(L371,Pts!$A$2:$B$112,2,FALSE))</f>
      </c>
      <c r="V371" s="23">
        <f>IF(COUNT(M371)=0,"",VLOOKUP(M371,Pts!$A$2:$B$112,2,FALSE))</f>
      </c>
      <c r="W371" s="24">
        <f>IF(COUNT(N371)=0,"",VLOOKUP(N371,Pts!$A$2:$B$112,2,FALSE))</f>
      </c>
      <c r="X371" s="25">
        <f t="shared" si="6"/>
        <v>0</v>
      </c>
      <c r="Y371" s="25">
        <f>IF(COUNT(O371:W371)=Pts!$D$1,SUM(O371:W371)-SMALL(O371:W371,1),SUM(O371:W371))</f>
        <v>0</v>
      </c>
    </row>
    <row r="372" spans="1:25" s="80" customFormat="1" ht="12.75" customHeight="1">
      <c r="A372" s="141" t="s">
        <v>340</v>
      </c>
      <c r="B372" s="138" t="s">
        <v>50</v>
      </c>
      <c r="C372" s="139" t="s">
        <v>246</v>
      </c>
      <c r="D372" s="140" t="s">
        <v>116</v>
      </c>
      <c r="E372" s="46" t="s">
        <v>247</v>
      </c>
      <c r="F372" s="19"/>
      <c r="G372" s="20"/>
      <c r="H372" s="21"/>
      <c r="I372" s="20"/>
      <c r="J372" s="21"/>
      <c r="K372" s="20"/>
      <c r="L372" s="21"/>
      <c r="M372" s="20"/>
      <c r="N372" s="101"/>
      <c r="O372" s="22">
        <f>IF(COUNT(F372)=0,"",VLOOKUP(F372,Pts!$A$2:$B$112,2,FALSE))</f>
      </c>
      <c r="P372" s="23">
        <f>IF(COUNT(G372)=0,"",VLOOKUP(G372,Pts!$A$2:$B$112,2,FALSE))</f>
      </c>
      <c r="Q372" s="24">
        <f>IF(COUNT(H372)=0,"",VLOOKUP(H372,Pts!$A$2:$B$112,2,FALSE))</f>
      </c>
      <c r="R372" s="23">
        <f>IF(COUNT(I372)=0,"",VLOOKUP(I372,Pts!$A$2:$B$112,2,FALSE))</f>
      </c>
      <c r="S372" s="24">
        <f>IF(COUNT(J372)=0,"",VLOOKUP(J372,Pts!$A$2:$B$112,2,FALSE))</f>
      </c>
      <c r="T372" s="23">
        <f>IF(COUNT(K372)=0,"",VLOOKUP(K372,Pts!$A$2:$B$112,2,FALSE))</f>
      </c>
      <c r="U372" s="24">
        <f>IF(COUNT(L372)=0,"",VLOOKUP(L372,Pts!$A$2:$B$112,2,FALSE))</f>
      </c>
      <c r="V372" s="23">
        <f>IF(COUNT(M372)=0,"",VLOOKUP(M372,Pts!$A$2:$B$112,2,FALSE))</f>
      </c>
      <c r="W372" s="24">
        <f>IF(COUNT(N372)=0,"",VLOOKUP(N372,Pts!$A$2:$B$112,2,FALSE))</f>
      </c>
      <c r="X372" s="25">
        <f t="shared" si="6"/>
        <v>0</v>
      </c>
      <c r="Y372" s="25">
        <f>IF(COUNT(O372:W372)=Pts!$D$1,SUM(O372:W372)-SMALL(O372:W372,1),SUM(O372:W372))</f>
        <v>0</v>
      </c>
    </row>
    <row r="373" spans="1:25" s="80" customFormat="1" ht="12.75" customHeight="1">
      <c r="A373" s="29" t="s">
        <v>341</v>
      </c>
      <c r="B373" s="48"/>
      <c r="C373" s="49" t="s">
        <v>363</v>
      </c>
      <c r="D373" s="50" t="s">
        <v>20</v>
      </c>
      <c r="E373" s="57" t="s">
        <v>36</v>
      </c>
      <c r="F373" s="19"/>
      <c r="G373" s="20"/>
      <c r="H373" s="21"/>
      <c r="I373" s="20"/>
      <c r="J373" s="21"/>
      <c r="K373" s="20"/>
      <c r="L373" s="21"/>
      <c r="M373" s="20"/>
      <c r="N373" s="101"/>
      <c r="O373" s="22">
        <f>IF(COUNT(F373)=0,"",VLOOKUP(F373,Pts!$A$2:$B$112,2,FALSE))</f>
      </c>
      <c r="P373" s="23">
        <f>IF(COUNT(G373)=0,"",VLOOKUP(G373,Pts!$A$2:$B$112,2,FALSE))</f>
      </c>
      <c r="Q373" s="24">
        <f>IF(COUNT(H373)=0,"",VLOOKUP(H373,Pts!$A$2:$B$112,2,FALSE))</f>
      </c>
      <c r="R373" s="23">
        <f>IF(COUNT(I373)=0,"",VLOOKUP(I373,Pts!$A$2:$B$112,2,FALSE))</f>
      </c>
      <c r="S373" s="24">
        <f>IF(COUNT(J373)=0,"",VLOOKUP(J373,Pts!$A$2:$B$112,2,FALSE))</f>
      </c>
      <c r="T373" s="23">
        <f>IF(COUNT(K373)=0,"",VLOOKUP(K373,Pts!$A$2:$B$112,2,FALSE))</f>
      </c>
      <c r="U373" s="24">
        <f>IF(COUNT(L373)=0,"",VLOOKUP(L373,Pts!$A$2:$B$112,2,FALSE))</f>
      </c>
      <c r="V373" s="23">
        <f>IF(COUNT(M373)=0,"",VLOOKUP(M373,Pts!$A$2:$B$112,2,FALSE))</f>
      </c>
      <c r="W373" s="24">
        <f>IF(COUNT(N373)=0,"",VLOOKUP(N373,Pts!$A$2:$B$112,2,FALSE))</f>
      </c>
      <c r="X373" s="25">
        <f t="shared" si="6"/>
        <v>0</v>
      </c>
      <c r="Y373" s="25">
        <f>IF(COUNT(O373:W373)=Pts!$D$1,SUM(O373:W373)-SMALL(O373:W373,1),SUM(O373:W373))</f>
        <v>0</v>
      </c>
    </row>
    <row r="374" spans="1:25" s="80" customFormat="1" ht="12.75" customHeight="1">
      <c r="A374" s="352" t="s">
        <v>337</v>
      </c>
      <c r="B374" s="353" t="s">
        <v>50</v>
      </c>
      <c r="C374" s="354" t="s">
        <v>590</v>
      </c>
      <c r="D374" s="355" t="s">
        <v>253</v>
      </c>
      <c r="E374" s="351" t="s">
        <v>36</v>
      </c>
      <c r="F374" s="19"/>
      <c r="G374" s="20"/>
      <c r="H374" s="175"/>
      <c r="I374" s="20"/>
      <c r="J374" s="21"/>
      <c r="K374" s="20"/>
      <c r="L374" s="21"/>
      <c r="M374" s="20"/>
      <c r="N374" s="101"/>
      <c r="O374" s="22"/>
      <c r="P374" s="23"/>
      <c r="Q374" s="24"/>
      <c r="R374" s="23"/>
      <c r="S374" s="24"/>
      <c r="T374" s="23"/>
      <c r="U374" s="24">
        <f>IF(COUNT(L374)=0,"",VLOOKUP(L374,Pts!$A$2:$B$112,2,FALSE))</f>
      </c>
      <c r="V374" s="23">
        <f>IF(COUNT(M374)=0,"",VLOOKUP(M374,Pts!$A$2:$B$112,2,FALSE))</f>
      </c>
      <c r="W374" s="24">
        <f>IF(COUNT(N374)=0,"",VLOOKUP(N374,Pts!$A$2:$B$112,2,FALSE))</f>
      </c>
      <c r="X374" s="25">
        <f t="shared" si="6"/>
        <v>0</v>
      </c>
      <c r="Y374" s="25">
        <f>IF(COUNT(O374:W374)=Pts!$D$1,SUM(O374:W374)-SMALL(O374:W374,1),SUM(O374:W374))</f>
        <v>0</v>
      </c>
    </row>
    <row r="375" spans="1:25" s="80" customFormat="1" ht="12.75" customHeight="1">
      <c r="A375" s="29" t="s">
        <v>341</v>
      </c>
      <c r="B375" s="48" t="s">
        <v>16</v>
      </c>
      <c r="C375" s="49" t="s">
        <v>472</v>
      </c>
      <c r="D375" s="50" t="s">
        <v>473</v>
      </c>
      <c r="E375" s="57" t="s">
        <v>11</v>
      </c>
      <c r="F375" s="19"/>
      <c r="G375" s="20"/>
      <c r="H375" s="21"/>
      <c r="I375" s="20"/>
      <c r="J375" s="21"/>
      <c r="K375" s="20"/>
      <c r="L375" s="21"/>
      <c r="M375" s="20"/>
      <c r="N375" s="101"/>
      <c r="O375" s="22">
        <f>IF(COUNT(F375)=0,"",VLOOKUP(F375,Pts!$A$2:$B$112,2,FALSE))</f>
      </c>
      <c r="P375" s="23">
        <f>IF(COUNT(G375)=0,"",VLOOKUP(G375,Pts!$A$2:$B$112,2,FALSE))</f>
      </c>
      <c r="Q375" s="24">
        <f>IF(COUNT(H375)=0,"",VLOOKUP(H375,Pts!$A$2:$B$112,2,FALSE))</f>
      </c>
      <c r="R375" s="23">
        <f>IF(COUNT(I375)=0,"",VLOOKUP(I375,Pts!$A$2:$B$112,2,FALSE))</f>
      </c>
      <c r="S375" s="24">
        <f>IF(COUNT(J375)=0,"",VLOOKUP(J375,Pts!$A$2:$B$112,2,FALSE))</f>
      </c>
      <c r="T375" s="23">
        <f>IF(COUNT(K375)=0,"",VLOOKUP(K375,Pts!$A$2:$B$112,2,FALSE))</f>
      </c>
      <c r="U375" s="24">
        <f>IF(COUNT(L375)=0,"",VLOOKUP(L375,Pts!$A$2:$B$112,2,FALSE))</f>
      </c>
      <c r="V375" s="23">
        <f>IF(COUNT(M375)=0,"",VLOOKUP(M375,Pts!$A$2:$B$112,2,FALSE))</f>
      </c>
      <c r="W375" s="24">
        <f>IF(COUNT(N375)=0,"",VLOOKUP(N375,Pts!$A$2:$B$112,2,FALSE))</f>
      </c>
      <c r="X375" s="25">
        <f t="shared" si="6"/>
        <v>0</v>
      </c>
      <c r="Y375" s="25">
        <f>IF(COUNT(O375:W375)=Pts!$D$1,SUM(O375:W375)-SMALL(O375:W375,1),SUM(O375:W375))</f>
        <v>0</v>
      </c>
    </row>
    <row r="376" spans="1:25" s="80" customFormat="1" ht="12.75" customHeight="1">
      <c r="A376" s="47">
        <v>125</v>
      </c>
      <c r="B376" s="184"/>
      <c r="C376" s="358" t="s">
        <v>87</v>
      </c>
      <c r="D376" s="360" t="s">
        <v>64</v>
      </c>
      <c r="E376" s="57" t="s">
        <v>28</v>
      </c>
      <c r="F376" s="19"/>
      <c r="G376" s="20"/>
      <c r="H376" s="21"/>
      <c r="I376" s="20"/>
      <c r="J376" s="21"/>
      <c r="K376" s="20"/>
      <c r="L376" s="21"/>
      <c r="M376" s="20"/>
      <c r="N376" s="101"/>
      <c r="O376" s="22">
        <f>IF(COUNT(F376)=0,"",VLOOKUP(F376,Pts!$A$2:$B$112,2,FALSE))</f>
      </c>
      <c r="P376" s="23">
        <f>IF(COUNT(G376)=0,"",VLOOKUP(G376,Pts!$A$2:$B$112,2,FALSE))</f>
      </c>
      <c r="Q376" s="24">
        <f>IF(COUNT(H376)=0,"",VLOOKUP(H376,Pts!$A$2:$B$112,2,FALSE))</f>
      </c>
      <c r="R376" s="23">
        <f>IF(COUNT(I376)=0,"",VLOOKUP(I376,Pts!$A$2:$B$112,2,FALSE))</f>
      </c>
      <c r="S376" s="24">
        <f>IF(COUNT(J376)=0,"",VLOOKUP(J376,Pts!$A$2:$B$112,2,FALSE))</f>
      </c>
      <c r="T376" s="23">
        <f>IF(COUNT(K376)=0,"",VLOOKUP(K376,Pts!$A$2:$B$112,2,FALSE))</f>
      </c>
      <c r="U376" s="24">
        <f>IF(COUNT(L376)=0,"",VLOOKUP(L376,Pts!$A$2:$B$112,2,FALSE))</f>
      </c>
      <c r="V376" s="23">
        <f>IF(COUNT(M376)=0,"",VLOOKUP(M376,Pts!$A$2:$B$112,2,FALSE))</f>
      </c>
      <c r="W376" s="24">
        <f>IF(COUNT(N376)=0,"",VLOOKUP(N376,Pts!$A$2:$B$112,2,FALSE))</f>
      </c>
      <c r="X376" s="25">
        <f t="shared" si="6"/>
        <v>0</v>
      </c>
      <c r="Y376" s="25">
        <f>IF(COUNT(O376:W376)=Pts!$D$1,SUM(O376:W376)-SMALL(O376:W376,1),SUM(O376:W376))</f>
        <v>0</v>
      </c>
    </row>
    <row r="377" spans="1:25" s="80" customFormat="1" ht="12.75" customHeight="1">
      <c r="A377" s="190" t="s">
        <v>340</v>
      </c>
      <c r="B377" s="48"/>
      <c r="C377" s="191" t="s">
        <v>558</v>
      </c>
      <c r="D377" s="192" t="s">
        <v>10</v>
      </c>
      <c r="E377" s="57" t="s">
        <v>121</v>
      </c>
      <c r="F377" s="19"/>
      <c r="G377" s="20"/>
      <c r="H377" s="21"/>
      <c r="I377" s="20"/>
      <c r="J377" s="21"/>
      <c r="K377" s="20"/>
      <c r="L377" s="21"/>
      <c r="M377" s="20"/>
      <c r="N377" s="101"/>
      <c r="O377" s="22">
        <f>IF(COUNT(F377)=0,"",VLOOKUP(F377,Pts!$A$2:$B$112,2,FALSE))</f>
      </c>
      <c r="P377" s="23">
        <f>IF(COUNT(G377)=0,"",VLOOKUP(G377,Pts!$A$2:$B$112,2,FALSE))</f>
      </c>
      <c r="Q377" s="24">
        <f>IF(COUNT(H377)=0,"",VLOOKUP(H377,Pts!$A$2:$B$112,2,FALSE))</f>
      </c>
      <c r="R377" s="23">
        <f>IF(COUNT(I377)=0,"",VLOOKUP(I377,Pts!$A$2:$B$112,2,FALSE))</f>
      </c>
      <c r="S377" s="24">
        <f>IF(COUNT(J377)=0,"",VLOOKUP(J377,Pts!$A$2:$B$112,2,FALSE))</f>
      </c>
      <c r="T377" s="23">
        <f>IF(COUNT(K377)=0,"",VLOOKUP(K377,Pts!$A$2:$B$112,2,FALSE))</f>
      </c>
      <c r="U377" s="24">
        <f>IF(COUNT(L377)=0,"",VLOOKUP(L377,Pts!$A$2:$B$112,2,FALSE))</f>
      </c>
      <c r="V377" s="23">
        <f>IF(COUNT(M377)=0,"",VLOOKUP(M377,Pts!$A$2:$B$112,2,FALSE))</f>
      </c>
      <c r="W377" s="24">
        <f>IF(COUNT(N377)=0,"",VLOOKUP(N377,Pts!$A$2:$B$112,2,FALSE))</f>
      </c>
      <c r="X377" s="25">
        <f t="shared" si="6"/>
        <v>0</v>
      </c>
      <c r="Y377" s="25">
        <f>IF(COUNT(O377:W377)=Pts!$D$1,SUM(O377:W377)-SMALL(O377:W377,1),SUM(O377:W377))</f>
        <v>0</v>
      </c>
    </row>
    <row r="378" ht="5.25" customHeight="1" thickBot="1"/>
    <row r="379" spans="1:25" s="80" customFormat="1" ht="12.75">
      <c r="A379" s="59"/>
      <c r="B379" s="59"/>
      <c r="C379" s="59"/>
      <c r="D379" s="59"/>
      <c r="E379" s="60"/>
      <c r="F379" s="1"/>
      <c r="G379" s="1"/>
      <c r="H379" s="1"/>
      <c r="I379" s="1"/>
      <c r="J379" s="1"/>
      <c r="K379" s="1"/>
      <c r="L379" s="1"/>
      <c r="M379" s="100"/>
      <c r="N379" s="100"/>
      <c r="O379" s="12">
        <f aca="true" t="shared" si="7" ref="O379:W379">SUM(O2:O378)</f>
        <v>131</v>
      </c>
      <c r="P379" s="12">
        <f t="shared" si="7"/>
        <v>114</v>
      </c>
      <c r="Q379" s="12">
        <f t="shared" si="7"/>
        <v>156</v>
      </c>
      <c r="R379" s="12">
        <f t="shared" si="7"/>
        <v>171</v>
      </c>
      <c r="S379" s="12">
        <f t="shared" si="7"/>
        <v>131</v>
      </c>
      <c r="T379" s="12">
        <f t="shared" si="7"/>
        <v>141</v>
      </c>
      <c r="U379" s="12">
        <f t="shared" si="7"/>
        <v>0</v>
      </c>
      <c r="V379" s="12">
        <f t="shared" si="7"/>
        <v>0</v>
      </c>
      <c r="W379" s="12">
        <f t="shared" si="7"/>
        <v>0</v>
      </c>
      <c r="X379" s="4"/>
      <c r="Y379" s="4"/>
    </row>
  </sheetData>
  <sheetProtection/>
  <autoFilter ref="A1:D379"/>
  <printOptions horizontalCentered="1" verticalCentered="1"/>
  <pageMargins left="0" right="0" top="0" bottom="0" header="0.5118110236220472" footer="0.5118110236220472"/>
  <pageSetup horizontalDpi="300" verticalDpi="300" orientation="landscape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20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8.7109375" style="0" bestFit="1" customWidth="1"/>
    <col min="2" max="2" width="5.00390625" style="0" customWidth="1"/>
    <col min="3" max="3" width="16.28125" style="0" customWidth="1"/>
    <col min="4" max="4" width="12.140625" style="0" customWidth="1"/>
    <col min="5" max="5" width="14.7109375" style="2" customWidth="1"/>
    <col min="6" max="6" width="5.8515625" style="1" customWidth="1"/>
    <col min="7" max="7" width="4.7109375" style="1" customWidth="1"/>
    <col min="8" max="8" width="3.8515625" style="1" bestFit="1" customWidth="1"/>
    <col min="9" max="9" width="5.57421875" style="1" customWidth="1"/>
    <col min="10" max="10" width="5.28125" style="1" customWidth="1"/>
    <col min="11" max="11" width="5.28125" style="134" customWidth="1"/>
    <col min="12" max="12" width="5.8515625" style="136" customWidth="1"/>
    <col min="13" max="13" width="5.8515625" style="100" hidden="1" customWidth="1"/>
    <col min="14" max="14" width="5.140625" style="100" hidden="1" customWidth="1"/>
    <col min="15" max="15" width="5.8515625" style="1" customWidth="1"/>
    <col min="16" max="16" width="4.7109375" style="1" customWidth="1"/>
    <col min="17" max="17" width="3.8515625" style="1" customWidth="1"/>
    <col min="18" max="18" width="3.8515625" style="135" customWidth="1"/>
    <col min="19" max="19" width="3.8515625" style="1" customWidth="1"/>
    <col min="20" max="20" width="5.7109375" style="1" customWidth="1"/>
    <col min="21" max="21" width="4.8515625" style="1" customWidth="1"/>
    <col min="22" max="22" width="5.8515625" style="68" customWidth="1"/>
    <col min="23" max="23" width="4.57421875" style="69" customWidth="1"/>
    <col min="24" max="24" width="6.28125" style="4" customWidth="1"/>
    <col min="25" max="25" width="7.28125" style="4" customWidth="1"/>
  </cols>
  <sheetData>
    <row r="1" spans="1:26" s="3" customFormat="1" ht="25.5" customHeight="1" thickBot="1">
      <c r="A1" s="127">
        <f>'L2_Scr'!A1</f>
        <v>2013</v>
      </c>
      <c r="B1" s="128"/>
      <c r="C1" s="129" t="str">
        <f>'L2_Scr'!C1</f>
        <v>Ligue 2</v>
      </c>
      <c r="D1" s="130" t="str">
        <f>'L2_Scr'!D1</f>
        <v>Aquitaine</v>
      </c>
      <c r="E1" s="137" t="s">
        <v>340</v>
      </c>
      <c r="F1" s="6" t="str">
        <f>'L2_Scr'!F1</f>
        <v>Uzerche</v>
      </c>
      <c r="G1" s="7" t="str">
        <f>'L2_Scr'!G1</f>
        <v>Bonnat</v>
      </c>
      <c r="H1" s="174" t="str">
        <f>'L2_Scr'!H1</f>
        <v>Cauneille</v>
      </c>
      <c r="I1" s="166" t="str">
        <f>'L2_Scr'!I1</f>
        <v>Monein</v>
      </c>
      <c r="J1" s="8" t="str">
        <f>'L2_Scr'!J1</f>
        <v>Licq</v>
      </c>
      <c r="K1" s="7" t="str">
        <f>'L2_Scr'!K1</f>
        <v>Cancon</v>
      </c>
      <c r="L1" s="8">
        <f>'L2_Scr'!L1</f>
        <v>0</v>
      </c>
      <c r="M1" s="166">
        <f>'L2_Scr'!M1</f>
        <v>0</v>
      </c>
      <c r="N1" s="200">
        <f>'L2_Scr'!N1</f>
        <v>0</v>
      </c>
      <c r="O1" s="201" t="str">
        <f>'L2_Scr'!O1</f>
        <v>Uzerche</v>
      </c>
      <c r="P1" s="199" t="str">
        <f>'L2_Scr'!P1</f>
        <v>Bonnat</v>
      </c>
      <c r="Q1" s="10" t="str">
        <f>'L2_Scr'!Q1</f>
        <v>Cauneille</v>
      </c>
      <c r="R1" s="199" t="str">
        <f>'L2_Scr'!R1</f>
        <v>Monein</v>
      </c>
      <c r="S1" s="10" t="str">
        <f>'L2_Scr'!S1</f>
        <v>Licq</v>
      </c>
      <c r="T1" s="199" t="str">
        <f>'L2_Scr'!T1</f>
        <v>Cancon</v>
      </c>
      <c r="U1" s="10">
        <f>'L2_Scr'!U1</f>
      </c>
      <c r="V1" s="199">
        <f>'L2_Scr'!V1</f>
      </c>
      <c r="W1" s="9">
        <f>'L2_Scr'!W1</f>
      </c>
      <c r="X1" s="11" t="str">
        <f>'L2_Scr'!X1</f>
        <v>TOTAL</v>
      </c>
      <c r="Y1" s="67" t="str">
        <f>'L2_Scr'!Y1</f>
        <v>TOTAL  -1</v>
      </c>
      <c r="Z1" s="188" t="str">
        <f>'L2_Scr'!Z1</f>
        <v>pts CDF</v>
      </c>
    </row>
    <row r="2" spans="1:25" ht="12.75">
      <c r="A2" s="225" t="s">
        <v>340</v>
      </c>
      <c r="B2" s="249"/>
      <c r="C2" s="252" t="s">
        <v>12</v>
      </c>
      <c r="D2" s="253" t="s">
        <v>111</v>
      </c>
      <c r="E2" s="224" t="s">
        <v>8</v>
      </c>
      <c r="F2" s="19">
        <v>6</v>
      </c>
      <c r="G2" s="20">
        <v>1</v>
      </c>
      <c r="H2" s="21">
        <v>3</v>
      </c>
      <c r="I2" s="20">
        <v>2</v>
      </c>
      <c r="J2" s="21">
        <v>1</v>
      </c>
      <c r="K2" s="20">
        <v>6</v>
      </c>
      <c r="L2" s="21"/>
      <c r="M2" s="20"/>
      <c r="N2" s="101"/>
      <c r="O2" s="22">
        <f>IF(COUNT(F2)=0,"",VLOOKUP(F2,Pts!$A$2:$B$112,2,FALSE))</f>
        <v>10</v>
      </c>
      <c r="P2" s="23">
        <f>IF(COUNT(G2)=0,"",VLOOKUP(G2,Pts!$A$2:$B$112,2,FALSE))</f>
        <v>20</v>
      </c>
      <c r="Q2" s="24">
        <f>IF(COUNT(H2)=0,"",VLOOKUP(H2,Pts!$A$2:$B$112,2,FALSE))</f>
        <v>15</v>
      </c>
      <c r="R2" s="23">
        <f>IF(COUNT(I2)=0,"",VLOOKUP(I2,Pts!$A$2:$B$112,2,FALSE))</f>
        <v>17</v>
      </c>
      <c r="S2" s="24">
        <f>IF(COUNT(J2)=0,"",VLOOKUP(J2,Pts!$A$2:$B$112,2,FALSE))</f>
        <v>20</v>
      </c>
      <c r="T2" s="23">
        <f>IF(COUNT(K2)=0,"",VLOOKUP(K2,Pts!$A$2:$B$112,2,FALSE))</f>
        <v>10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>SUM(O2:W2)</f>
        <v>92</v>
      </c>
      <c r="Y2" s="25">
        <f>IF(COUNT(O2:W2)=Pts!$D$1,SUM(O2:W2)-SMALL(O2:W2,1),SUM(O2:W2))</f>
        <v>82</v>
      </c>
    </row>
    <row r="3" spans="1:250" s="27" customFormat="1" ht="12" customHeight="1">
      <c r="A3" s="241" t="s">
        <v>340</v>
      </c>
      <c r="B3" s="221"/>
      <c r="C3" s="235" t="s">
        <v>593</v>
      </c>
      <c r="D3" s="236" t="s">
        <v>95</v>
      </c>
      <c r="E3" s="224" t="s">
        <v>121</v>
      </c>
      <c r="F3" s="19">
        <v>2</v>
      </c>
      <c r="G3" s="20">
        <v>4</v>
      </c>
      <c r="H3" s="21">
        <v>7</v>
      </c>
      <c r="I3" s="20">
        <v>7</v>
      </c>
      <c r="J3" s="21">
        <v>2</v>
      </c>
      <c r="K3" s="20">
        <v>2</v>
      </c>
      <c r="L3" s="21"/>
      <c r="M3" s="20"/>
      <c r="N3" s="101"/>
      <c r="O3" s="22">
        <f>IF(COUNT(F3)=0,"",VLOOKUP(F3,Pts!$A$2:$B$112,2,FALSE))</f>
        <v>17</v>
      </c>
      <c r="P3" s="23">
        <f>IF(COUNT(G3)=0,"",VLOOKUP(G3,Pts!$A$2:$B$112,2,FALSE))</f>
        <v>13</v>
      </c>
      <c r="Q3" s="24">
        <f>IF(COUNT(H3)=0,"",VLOOKUP(H3,Pts!$A$2:$B$112,2,FALSE))</f>
        <v>9</v>
      </c>
      <c r="R3" s="23">
        <f>IF(COUNT(I3)=0,"",VLOOKUP(I3,Pts!$A$2:$B$112,2,FALSE))</f>
        <v>9</v>
      </c>
      <c r="S3" s="24">
        <f>IF(COUNT(J3)=0,"",VLOOKUP(J3,Pts!$A$2:$B$112,2,FALSE))</f>
        <v>17</v>
      </c>
      <c r="T3" s="23">
        <f>IF(COUNT(K3)=0,"",VLOOKUP(K3,Pts!$A$2:$B$112,2,FALSE))</f>
        <v>17</v>
      </c>
      <c r="U3" s="24">
        <f>IF(COUNT(L3)=0,"",VLOOKUP(L3,Pts!$A$2:$B$112,2,FALSE))</f>
      </c>
      <c r="V3" s="23">
        <f>IF(COUNT(M3)=0,"",VLOOKUP(M3,Pts!$A$2:$B$112,2,FALSE))</f>
      </c>
      <c r="W3" s="24">
        <f>IF(COUNT(N3)=0,"",VLOOKUP(N3,Pts!$A$2:$B$112,2,FALSE))</f>
      </c>
      <c r="X3" s="25">
        <f>SUM(O3:W3)</f>
        <v>82</v>
      </c>
      <c r="Y3" s="25">
        <f>IF(COUNT(O3:W3)=Pts!$D$1,SUM(O3:W3)-SMALL(O3:W3,1),SUM(O3:W3))</f>
        <v>73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6" ht="12.75">
      <c r="A4" s="29" t="s">
        <v>340</v>
      </c>
      <c r="B4" s="88" t="s">
        <v>50</v>
      </c>
      <c r="C4" s="306" t="s">
        <v>567</v>
      </c>
      <c r="D4" s="307" t="s">
        <v>13</v>
      </c>
      <c r="E4" s="57" t="s">
        <v>428</v>
      </c>
      <c r="F4" s="19">
        <v>3</v>
      </c>
      <c r="G4" s="20">
        <v>6</v>
      </c>
      <c r="H4" s="21">
        <v>8</v>
      </c>
      <c r="I4" s="20">
        <v>4</v>
      </c>
      <c r="J4" s="21"/>
      <c r="K4" s="20">
        <v>7</v>
      </c>
      <c r="L4" s="21"/>
      <c r="M4" s="20"/>
      <c r="N4" s="101"/>
      <c r="O4" s="22">
        <f>IF(COUNT(F4)=0,"",VLOOKUP(F4,Pts!$A$2:$B$112,2,FALSE))</f>
        <v>15</v>
      </c>
      <c r="P4" s="23">
        <f>IF(COUNT(G4)=0,"",VLOOKUP(G4,Pts!$A$2:$B$112,2,FALSE))</f>
        <v>10</v>
      </c>
      <c r="Q4" s="24">
        <f>IF(COUNT(H4)=0,"",VLOOKUP(H4,Pts!$A$2:$B$112,2,FALSE))</f>
        <v>8</v>
      </c>
      <c r="R4" s="23">
        <f>IF(COUNT(I4)=0,"",VLOOKUP(I4,Pts!$A$2:$B$112,2,FALSE))</f>
        <v>13</v>
      </c>
      <c r="S4" s="24">
        <f>IF(COUNT(J4)=0,"",VLOOKUP(J4,Pts!$A$2:$B$112,2,FALSE))</f>
      </c>
      <c r="T4" s="23">
        <f>IF(COUNT(K4)=0,"",VLOOKUP(K4,Pts!$A$2:$B$112,2,FALSE))</f>
        <v>9</v>
      </c>
      <c r="U4" s="24">
        <f>IF(COUNT(L4)=0,"",VLOOKUP(L4,Pts!$A$2:$B$112,2,FALSE))</f>
      </c>
      <c r="V4" s="23">
        <f>IF(COUNT(M4)=0,"",VLOOKUP(M4,Pts!$A$2:$B$112,2,FALSE))</f>
      </c>
      <c r="W4" s="24">
        <f>IF(COUNT(N4)=0,"",VLOOKUP(N4,Pts!$A$2:$B$112,2,FALSE))</f>
      </c>
      <c r="X4" s="25">
        <f>SUM(O4:W4)</f>
        <v>55</v>
      </c>
      <c r="Y4" s="25">
        <f>IF(COUNT(O4:W4)=Pts!$D$1,SUM(O4:W4)-SMALL(O4:W4,1),SUM(O4:W4))</f>
        <v>55</v>
      </c>
      <c r="Z4" s="27"/>
    </row>
    <row r="5" spans="1:25" s="27" customFormat="1" ht="12.75" customHeight="1">
      <c r="A5" s="241" t="s">
        <v>340</v>
      </c>
      <c r="B5" s="221"/>
      <c r="C5" s="235" t="s">
        <v>585</v>
      </c>
      <c r="D5" s="236" t="s">
        <v>244</v>
      </c>
      <c r="E5" s="224" t="s">
        <v>28</v>
      </c>
      <c r="F5" s="19">
        <v>7</v>
      </c>
      <c r="G5" s="20"/>
      <c r="H5" s="21">
        <v>2</v>
      </c>
      <c r="I5" s="20">
        <v>9</v>
      </c>
      <c r="J5" s="21">
        <v>3</v>
      </c>
      <c r="K5" s="20">
        <v>9</v>
      </c>
      <c r="L5" s="21"/>
      <c r="M5" s="20"/>
      <c r="N5" s="101"/>
      <c r="O5" s="22">
        <f>IF(COUNT(F5)=0,"",VLOOKUP(F5,Pts!$A$2:$B$112,2,FALSE))</f>
        <v>9</v>
      </c>
      <c r="P5" s="23">
        <f>IF(COUNT(G5)=0,"",VLOOKUP(G5,Pts!$A$2:$B$112,2,FALSE))</f>
      </c>
      <c r="Q5" s="24">
        <f>IF(COUNT(H5)=0,"",VLOOKUP(H5,Pts!$A$2:$B$112,2,FALSE))</f>
        <v>17</v>
      </c>
      <c r="R5" s="23">
        <f>IF(COUNT(I5)=0,"",VLOOKUP(I5,Pts!$A$2:$B$112,2,FALSE))</f>
        <v>7</v>
      </c>
      <c r="S5" s="24">
        <f>IF(COUNT(J5)=0,"",VLOOKUP(J5,Pts!$A$2:$B$112,2,FALSE))</f>
        <v>15</v>
      </c>
      <c r="T5" s="23">
        <f>IF(COUNT(K5)=0,"",VLOOKUP(K5,Pts!$A$2:$B$112,2,FALSE))</f>
        <v>7</v>
      </c>
      <c r="U5" s="24">
        <f>IF(COUNT(L5)=0,"",VLOOKUP(L5,Pts!$A$2:$B$112,2,FALSE))</f>
      </c>
      <c r="V5" s="23">
        <f>IF(COUNT(M5)=0,"",VLOOKUP(M5,Pts!$A$2:$B$112,2,FALSE))</f>
      </c>
      <c r="W5" s="24">
        <f>IF(COUNT(N5)=0,"",VLOOKUP(N5,Pts!$A$2:$B$112,2,FALSE))</f>
      </c>
      <c r="X5" s="25">
        <f>SUM(O5:W5)</f>
        <v>55</v>
      </c>
      <c r="Y5" s="25">
        <f>IF(COUNT(O5:W5)=Pts!$D$1,SUM(O5:W5)-SMALL(O5:W5,1),SUM(O5:W5))</f>
        <v>55</v>
      </c>
    </row>
    <row r="6" spans="1:250" s="27" customFormat="1" ht="12.75" customHeight="1">
      <c r="A6" s="220" t="s">
        <v>340</v>
      </c>
      <c r="B6" s="221"/>
      <c r="C6" s="222" t="s">
        <v>621</v>
      </c>
      <c r="D6" s="223" t="s">
        <v>70</v>
      </c>
      <c r="E6" s="224" t="s">
        <v>19</v>
      </c>
      <c r="F6" s="19">
        <v>1</v>
      </c>
      <c r="G6" s="20"/>
      <c r="H6" s="21"/>
      <c r="I6" s="20">
        <v>6</v>
      </c>
      <c r="J6" s="21">
        <v>4</v>
      </c>
      <c r="K6" s="20">
        <v>5</v>
      </c>
      <c r="L6" s="21"/>
      <c r="M6" s="20"/>
      <c r="N6" s="101"/>
      <c r="O6" s="22">
        <f>IF(COUNT(F6)=0,"",VLOOKUP(F6,Pts!$A$2:$B$112,2,FALSE))</f>
        <v>20</v>
      </c>
      <c r="P6" s="23">
        <f>IF(COUNT(G6)=0,"",VLOOKUP(G6,Pts!$A$2:$B$112,2,FALSE))</f>
      </c>
      <c r="Q6" s="24">
        <f>IF(COUNT(H6)=0,"",VLOOKUP(H6,Pts!$A$2:$B$112,2,FALSE))</f>
      </c>
      <c r="R6" s="23">
        <f>IF(COUNT(I6)=0,"",VLOOKUP(I6,Pts!$A$2:$B$112,2,FALSE))</f>
        <v>10</v>
      </c>
      <c r="S6" s="24">
        <f>IF(COUNT(J6)=0,"",VLOOKUP(J6,Pts!$A$2:$B$112,2,FALSE))</f>
        <v>13</v>
      </c>
      <c r="T6" s="23">
        <f>IF(COUNT(K6)=0,"",VLOOKUP(K6,Pts!$A$2:$B$112,2,FALSE))</f>
        <v>11</v>
      </c>
      <c r="U6" s="24">
        <f>IF(COUNT(L6)=0,"",VLOOKUP(L6,Pts!$A$2:$B$112,2,FALSE))</f>
      </c>
      <c r="V6" s="23">
        <f>IF(COUNT(M6)=0,"",VLOOKUP(M6,Pts!$A$2:$B$112,2,FALSE))</f>
      </c>
      <c r="W6" s="24">
        <f>IF(COUNT(N6)=0,"",VLOOKUP(N6,Pts!$A$2:$B$112,2,FALSE))</f>
      </c>
      <c r="X6" s="25">
        <f>SUM(O6:W6)</f>
        <v>54</v>
      </c>
      <c r="Y6" s="25">
        <f>IF(COUNT(O6:W6)=Pts!$D$1,SUM(O6:W6)-SMALL(O6:W6,1),SUM(O6:W6))</f>
        <v>54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s="27" customFormat="1" ht="12.75" customHeight="1">
      <c r="A7" s="241" t="s">
        <v>340</v>
      </c>
      <c r="B7" s="263"/>
      <c r="C7" s="264" t="s">
        <v>661</v>
      </c>
      <c r="D7" s="265" t="s">
        <v>628</v>
      </c>
      <c r="E7" s="374" t="s">
        <v>22</v>
      </c>
      <c r="F7" s="19">
        <v>5</v>
      </c>
      <c r="G7" s="20">
        <v>7</v>
      </c>
      <c r="H7" s="21">
        <v>9</v>
      </c>
      <c r="I7" s="20">
        <v>5</v>
      </c>
      <c r="J7" s="21"/>
      <c r="K7" s="20">
        <v>3</v>
      </c>
      <c r="L7" s="21"/>
      <c r="M7" s="20"/>
      <c r="N7" s="101"/>
      <c r="O7" s="22">
        <f>IF(COUNT(F7)=0,"",VLOOKUP(F7,Pts!$A$2:$B$112,2,FALSE))</f>
        <v>11</v>
      </c>
      <c r="P7" s="23">
        <f>IF(COUNT(G7)=0,"",VLOOKUP(G7,Pts!$A$2:$B$112,2,FALSE))</f>
        <v>9</v>
      </c>
      <c r="Q7" s="24">
        <f>IF(COUNT(H7)=0,"",VLOOKUP(H7,Pts!$A$2:$B$112,2,FALSE))</f>
        <v>7</v>
      </c>
      <c r="R7" s="23">
        <f>IF(COUNT(I7)=0,"",VLOOKUP(I7,Pts!$A$2:$B$112,2,FALSE))</f>
        <v>11</v>
      </c>
      <c r="S7" s="24">
        <f>IF(COUNT(J7)=0,"",VLOOKUP(J7,Pts!$A$2:$B$112,2,FALSE))</f>
      </c>
      <c r="T7" s="23">
        <f>IF(COUNT(K7)=0,"",VLOOKUP(K7,Pts!$A$2:$B$112,2,FALSE))</f>
        <v>15</v>
      </c>
      <c r="U7" s="24">
        <f>IF(COUNT(L7)=0,"",VLOOKUP(L7,Pts!$A$2:$B$112,2,FALSE))</f>
      </c>
      <c r="V7" s="23">
        <f>IF(COUNT(M7)=0,"",VLOOKUP(M7,Pts!$A$2:$B$112,2,FALSE))</f>
      </c>
      <c r="W7" s="24">
        <f>IF(COUNT(N7)=0,"",VLOOKUP(N7,Pts!$A$2:$B$112,2,FALSE))</f>
      </c>
      <c r="X7" s="25">
        <f>SUM(O7:W7)</f>
        <v>53</v>
      </c>
      <c r="Y7" s="25">
        <f>IF(COUNT(O7:W7)=Pts!$D$1,SUM(O7:W7)-SMALL(O7:W7,1),SUM(O7:W7))</f>
        <v>53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2.75">
      <c r="A8" s="190" t="s">
        <v>340</v>
      </c>
      <c r="B8" s="54"/>
      <c r="C8" s="55" t="s">
        <v>79</v>
      </c>
      <c r="D8" s="56" t="s">
        <v>80</v>
      </c>
      <c r="E8" s="57" t="s">
        <v>41</v>
      </c>
      <c r="F8" s="19"/>
      <c r="G8" s="20"/>
      <c r="H8" s="21">
        <v>1</v>
      </c>
      <c r="I8" s="20">
        <v>1</v>
      </c>
      <c r="J8" s="21">
        <v>5</v>
      </c>
      <c r="K8" s="20"/>
      <c r="L8" s="21"/>
      <c r="M8" s="20"/>
      <c r="N8" s="101"/>
      <c r="O8" s="22">
        <f>IF(COUNT(F8)=0,"",VLOOKUP(F8,Pts!$A$2:$B$112,2,FALSE))</f>
      </c>
      <c r="P8" s="23">
        <f>IF(COUNT(G8)=0,"",VLOOKUP(G8,Pts!$A$2:$B$112,2,FALSE))</f>
      </c>
      <c r="Q8" s="24">
        <f>IF(COUNT(H8)=0,"",VLOOKUP(H8,Pts!$A$2:$B$112,2,FALSE))</f>
        <v>20</v>
      </c>
      <c r="R8" s="23">
        <f>IF(COUNT(I8)=0,"",VLOOKUP(I8,Pts!$A$2:$B$112,2,FALSE))</f>
        <v>20</v>
      </c>
      <c r="S8" s="24">
        <f>IF(COUNT(J8)=0,"",VLOOKUP(J8,Pts!$A$2:$B$112,2,FALSE))</f>
        <v>11</v>
      </c>
      <c r="T8" s="23">
        <f>IF(COUNT(K8)=0,"",VLOOKUP(K8,Pts!$A$2:$B$112,2,FALSE))</f>
      </c>
      <c r="U8" s="24">
        <f>IF(COUNT(L8)=0,"",VLOOKUP(L8,Pts!$A$2:$B$112,2,FALSE))</f>
      </c>
      <c r="V8" s="23">
        <f>IF(COUNT(M8)=0,"",VLOOKUP(M8,Pts!$A$2:$B$112,2,FALSE))</f>
      </c>
      <c r="W8" s="24">
        <f>IF(COUNT(N8)=0,"",VLOOKUP(N8,Pts!$A$2:$B$112,2,FALSE))</f>
      </c>
      <c r="X8" s="25">
        <f>SUM(O8:W8)</f>
        <v>51</v>
      </c>
      <c r="Y8" s="25">
        <f>IF(COUNT(O8:W8)=Pts!$D$1,SUM(O8:W8)-SMALL(O8:W8,1),SUM(O8:W8))</f>
        <v>51</v>
      </c>
      <c r="Z8" s="21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</row>
    <row r="9" spans="1:250" ht="12.75">
      <c r="A9" s="220" t="s">
        <v>340</v>
      </c>
      <c r="B9" s="263" t="s">
        <v>50</v>
      </c>
      <c r="C9" s="264" t="s">
        <v>301</v>
      </c>
      <c r="D9" s="265" t="s">
        <v>589</v>
      </c>
      <c r="E9" s="240" t="s">
        <v>121</v>
      </c>
      <c r="F9" s="19"/>
      <c r="G9" s="20"/>
      <c r="H9" s="21">
        <v>5</v>
      </c>
      <c r="I9" s="20">
        <v>3</v>
      </c>
      <c r="J9" s="21"/>
      <c r="K9" s="20">
        <v>1</v>
      </c>
      <c r="L9" s="21"/>
      <c r="M9" s="20"/>
      <c r="N9" s="101"/>
      <c r="O9" s="22">
        <f>IF(COUNT(F9)=0,"",VLOOKUP(F9,Pts!$A$2:$B$112,2,FALSE))</f>
      </c>
      <c r="P9" s="23">
        <f>IF(COUNT(G9)=0,"",VLOOKUP(G9,Pts!$A$2:$B$112,2,FALSE))</f>
      </c>
      <c r="Q9" s="24">
        <f>IF(COUNT(H9)=0,"",VLOOKUP(H9,Pts!$A$2:$B$112,2,FALSE))</f>
        <v>11</v>
      </c>
      <c r="R9" s="23">
        <f>IF(COUNT(I9)=0,"",VLOOKUP(I9,Pts!$A$2:$B$112,2,FALSE))</f>
        <v>15</v>
      </c>
      <c r="S9" s="24">
        <f>IF(COUNT(J9)=0,"",VLOOKUP(J9,Pts!$A$2:$B$112,2,FALSE))</f>
      </c>
      <c r="T9" s="23">
        <f>IF(COUNT(K9)=0,"",VLOOKUP(K9,Pts!$A$2:$B$112,2,FALSE))</f>
        <v>20</v>
      </c>
      <c r="U9" s="24">
        <f>IF(COUNT(L9)=0,"",VLOOKUP(L9,Pts!$A$2:$B$112,2,FALSE))</f>
      </c>
      <c r="V9" s="23">
        <f>IF(COUNT(M9)=0,"",VLOOKUP(M9,Pts!$A$2:$B$112,2,FALSE))</f>
      </c>
      <c r="W9" s="24">
        <f>IF(COUNT(N9)=0,"",VLOOKUP(N9,Pts!$A$2:$B$112,2,FALSE))</f>
      </c>
      <c r="X9" s="25">
        <f>SUM(O9:W9)</f>
        <v>46</v>
      </c>
      <c r="Y9" s="25">
        <f>IF(COUNT(O9:W9)=Pts!$D$1,SUM(O9:W9)-SMALL(O9:W9,1),SUM(O9:W9))</f>
        <v>46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</row>
    <row r="10" spans="1:250" s="27" customFormat="1" ht="12.75" customHeight="1">
      <c r="A10" s="29" t="s">
        <v>340</v>
      </c>
      <c r="B10" s="193" t="s">
        <v>50</v>
      </c>
      <c r="C10" s="191" t="s">
        <v>652</v>
      </c>
      <c r="D10" s="192" t="s">
        <v>649</v>
      </c>
      <c r="E10" s="57" t="s">
        <v>28</v>
      </c>
      <c r="F10" s="202"/>
      <c r="G10" s="20">
        <v>5</v>
      </c>
      <c r="H10" s="21">
        <v>4</v>
      </c>
      <c r="I10" s="20">
        <v>8</v>
      </c>
      <c r="J10" s="21"/>
      <c r="K10" s="20">
        <v>4</v>
      </c>
      <c r="L10" s="21"/>
      <c r="M10" s="20"/>
      <c r="N10" s="101"/>
      <c r="O10" s="22">
        <f>IF(COUNT(F10)=0,"",VLOOKUP(F10,Pts!$A$2:$B$112,2,FALSE))</f>
      </c>
      <c r="P10" s="23">
        <f>IF(COUNT(G10)=0,"",VLOOKUP(G10,Pts!$A$2:$B$112,2,FALSE))</f>
        <v>11</v>
      </c>
      <c r="Q10" s="24">
        <f>IF(COUNT(H10)=0,"",VLOOKUP(H10,Pts!$A$2:$B$112,2,FALSE))</f>
        <v>13</v>
      </c>
      <c r="R10" s="23">
        <f>IF(COUNT(I10)=0,"",VLOOKUP(I10,Pts!$A$2:$B$112,2,FALSE))</f>
        <v>8</v>
      </c>
      <c r="S10" s="24">
        <f>IF(COUNT(J10)=0,"",VLOOKUP(J10,Pts!$A$2:$B$112,2,FALSE))</f>
      </c>
      <c r="T10" s="23">
        <f>IF(COUNT(K10)=0,"",VLOOKUP(K10,Pts!$A$2:$B$112,2,FALSE))</f>
        <v>13</v>
      </c>
      <c r="U10" s="24">
        <f>IF(COUNT(L10)=0,"",VLOOKUP(L10,Pts!$A$2:$B$112,2,FALSE))</f>
      </c>
      <c r="V10" s="23">
        <f>IF(COUNT(M10)=0,"",VLOOKUP(M10,Pts!$A$2:$B$112,2,FALSE))</f>
      </c>
      <c r="W10" s="24">
        <f>IF(COUNT(N10)=0,"",VLOOKUP(N10,Pts!$A$2:$B$112,2,FALSE))</f>
      </c>
      <c r="X10" s="25">
        <f>SUM(O10:W10)</f>
        <v>45</v>
      </c>
      <c r="Y10" s="25">
        <f>IF(COUNT(O10:W10)=Pts!$D$1,SUM(O10:W10)-SMALL(O10:W10,1),SUM(O10:W10))</f>
        <v>45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" ht="12.75">
      <c r="A11" s="220" t="s">
        <v>340</v>
      </c>
      <c r="B11" s="234" t="s">
        <v>50</v>
      </c>
      <c r="C11" s="235" t="s">
        <v>648</v>
      </c>
      <c r="D11" s="236" t="s">
        <v>80</v>
      </c>
      <c r="E11" s="224" t="s">
        <v>5</v>
      </c>
      <c r="F11" s="19"/>
      <c r="G11" s="20">
        <v>3</v>
      </c>
      <c r="H11" s="21">
        <v>6</v>
      </c>
      <c r="I11" s="20">
        <v>13</v>
      </c>
      <c r="J11" s="21">
        <v>6</v>
      </c>
      <c r="K11" s="20">
        <v>10</v>
      </c>
      <c r="L11" s="21"/>
      <c r="M11" s="20"/>
      <c r="N11" s="101"/>
      <c r="O11" s="22">
        <f>IF(COUNT(F11)=0,"",VLOOKUP(F11,Pts!$A$2:$B$112,2,FALSE))</f>
      </c>
      <c r="P11" s="23">
        <f>IF(COUNT(G11)=0,"",VLOOKUP(G11,Pts!$A$2:$B$112,2,FALSE))</f>
        <v>15</v>
      </c>
      <c r="Q11" s="24">
        <f>IF(COUNT(H11)=0,"",VLOOKUP(H11,Pts!$A$2:$B$112,2,FALSE))</f>
        <v>10</v>
      </c>
      <c r="R11" s="23">
        <f>IF(COUNT(I11)=0,"",VLOOKUP(I11,Pts!$A$2:$B$112,2,FALSE))</f>
        <v>3</v>
      </c>
      <c r="S11" s="24">
        <f>IF(COUNT(J11)=0,"",VLOOKUP(J11,Pts!$A$2:$B$112,2,FALSE))</f>
        <v>10</v>
      </c>
      <c r="T11" s="23">
        <f>IF(COUNT(K11)=0,"",VLOOKUP(K11,Pts!$A$2:$B$112,2,FALSE))</f>
        <v>6</v>
      </c>
      <c r="U11" s="24">
        <f>IF(COUNT(L11)=0,"",VLOOKUP(L11,Pts!$A$2:$B$112,2,FALSE))</f>
      </c>
      <c r="V11" s="23">
        <f>IF(COUNT(M11)=0,"",VLOOKUP(M11,Pts!$A$2:$B$112,2,FALSE))</f>
      </c>
      <c r="W11" s="24">
        <f>IF(COUNT(N11)=0,"",VLOOKUP(N11,Pts!$A$2:$B$112,2,FALSE))</f>
      </c>
      <c r="X11" s="25">
        <f>SUM(O11:W11)</f>
        <v>44</v>
      </c>
      <c r="Y11" s="25">
        <f>IF(COUNT(O11:W11)=Pts!$D$1,SUM(O11:W11)-SMALL(O11:W11,1),SUM(O11:W11))</f>
        <v>44</v>
      </c>
    </row>
    <row r="12" spans="1:250" s="27" customFormat="1" ht="12.75" customHeight="1">
      <c r="A12" s="241" t="s">
        <v>674</v>
      </c>
      <c r="B12" s="221"/>
      <c r="C12" s="235" t="s">
        <v>626</v>
      </c>
      <c r="D12" s="236" t="s">
        <v>95</v>
      </c>
      <c r="E12" s="224" t="s">
        <v>36</v>
      </c>
      <c r="F12" s="19">
        <v>4</v>
      </c>
      <c r="G12" s="20"/>
      <c r="H12" s="21">
        <v>10</v>
      </c>
      <c r="I12" s="20">
        <v>10</v>
      </c>
      <c r="J12" s="21">
        <v>7</v>
      </c>
      <c r="K12" s="20"/>
      <c r="L12" s="21"/>
      <c r="M12" s="20"/>
      <c r="N12" s="101"/>
      <c r="O12" s="22">
        <f>IF(COUNT(F12)=0,"",VLOOKUP(F12,Pts!$A$2:$B$112,2,FALSE))</f>
        <v>13</v>
      </c>
      <c r="P12" s="23">
        <f>IF(COUNT(G12)=0,"",VLOOKUP(G12,Pts!$A$2:$B$112,2,FALSE))</f>
      </c>
      <c r="Q12" s="24">
        <f>IF(COUNT(H12)=0,"",VLOOKUP(H12,Pts!$A$2:$B$112,2,FALSE))</f>
        <v>6</v>
      </c>
      <c r="R12" s="23">
        <f>IF(COUNT(I12)=0,"",VLOOKUP(I12,Pts!$A$2:$B$112,2,FALSE))</f>
        <v>6</v>
      </c>
      <c r="S12" s="24">
        <f>IF(COUNT(J12)=0,"",VLOOKUP(J12,Pts!$A$2:$B$112,2,FALSE))</f>
        <v>9</v>
      </c>
      <c r="T12" s="23">
        <f>IF(COUNT(K12)=0,"",VLOOKUP(K12,Pts!$A$2:$B$112,2,FALSE))</f>
      </c>
      <c r="U12" s="24">
        <f>IF(COUNT(L12)=0,"",VLOOKUP(L12,Pts!$A$2:$B$112,2,FALSE))</f>
      </c>
      <c r="V12" s="23">
        <f>IF(COUNT(M12)=0,"",VLOOKUP(M12,Pts!$A$2:$B$112,2,FALSE))</f>
      </c>
      <c r="W12" s="24">
        <f>IF(COUNT(N12)=0,"",VLOOKUP(N12,Pts!$A$2:$B$112,2,FALSE))</f>
      </c>
      <c r="X12" s="25">
        <f>SUM(O12:W12)</f>
        <v>34</v>
      </c>
      <c r="Y12" s="25">
        <f>IF(COUNT(O12:W12)=Pts!$D$1,SUM(O12:W12)-SMALL(O12:W12,1),SUM(O12:W12))</f>
        <v>34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2.75">
      <c r="A13" s="29" t="s">
        <v>340</v>
      </c>
      <c r="B13" s="54"/>
      <c r="C13" s="55" t="s">
        <v>435</v>
      </c>
      <c r="D13" s="56" t="s">
        <v>47</v>
      </c>
      <c r="E13" s="57" t="s">
        <v>434</v>
      </c>
      <c r="F13" s="19"/>
      <c r="G13" s="20">
        <v>2</v>
      </c>
      <c r="H13" s="21"/>
      <c r="I13" s="20"/>
      <c r="J13" s="21"/>
      <c r="K13" s="20"/>
      <c r="L13" s="21"/>
      <c r="M13" s="20"/>
      <c r="N13" s="101"/>
      <c r="O13" s="22">
        <f>IF(COUNT(F13)=0,"",VLOOKUP(F13,Pts!$A$2:$B$112,2,FALSE))</f>
      </c>
      <c r="P13" s="23">
        <f>IF(COUNT(G13)=0,"",VLOOKUP(G13,Pts!$A$2:$B$112,2,FALSE))</f>
        <v>17</v>
      </c>
      <c r="Q13" s="24">
        <f>IF(COUNT(H13)=0,"",VLOOKUP(H13,Pts!$A$2:$B$112,2,FALSE))</f>
      </c>
      <c r="R13" s="23">
        <f>IF(COUNT(I13)=0,"",VLOOKUP(I13,Pts!$A$2:$B$112,2,FALSE))</f>
      </c>
      <c r="S13" s="24">
        <f>IF(COUNT(J13)=0,"",VLOOKUP(J13,Pts!$A$2:$B$112,2,FALSE))</f>
      </c>
      <c r="T13" s="23">
        <f>IF(COUNT(K13)=0,"",VLOOKUP(K13,Pts!$A$2:$B$112,2,FALSE))</f>
      </c>
      <c r="U13" s="24">
        <f>IF(COUNT(L13)=0,"",VLOOKUP(L13,Pts!$A$2:$B$112,2,FALSE))</f>
      </c>
      <c r="V13" s="23">
        <f>IF(COUNT(M13)=0,"",VLOOKUP(M13,Pts!$A$2:$B$112,2,FALSE))</f>
      </c>
      <c r="W13" s="24">
        <f>IF(COUNT(N13)=0,"",VLOOKUP(N13,Pts!$A$2:$B$112,2,FALSE))</f>
      </c>
      <c r="X13" s="25">
        <f>SUM(O13:W13)</f>
        <v>17</v>
      </c>
      <c r="Y13" s="25">
        <f>IF(COUNT(O13:W13)=Pts!$D$1,SUM(O13:W13)-SMALL(O13:W13,1),SUM(O13:W13))</f>
        <v>17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</row>
    <row r="14" spans="1:25" ht="12.75">
      <c r="A14" s="220" t="s">
        <v>340</v>
      </c>
      <c r="B14" s="221"/>
      <c r="C14" s="235" t="s">
        <v>678</v>
      </c>
      <c r="D14" s="236" t="s">
        <v>421</v>
      </c>
      <c r="E14" s="224" t="s">
        <v>121</v>
      </c>
      <c r="F14" s="19"/>
      <c r="G14" s="20"/>
      <c r="H14" s="21"/>
      <c r="I14" s="20"/>
      <c r="J14" s="21"/>
      <c r="K14" s="20">
        <v>8</v>
      </c>
      <c r="L14" s="21"/>
      <c r="M14" s="20"/>
      <c r="N14" s="101"/>
      <c r="O14" s="22">
        <f>IF(COUNT(F14)=0,"",VLOOKUP(F14,Pts!$A$2:$B$112,2,FALSE))</f>
      </c>
      <c r="P14" s="23">
        <f>IF(COUNT(G14)=0,"",VLOOKUP(G14,Pts!$A$2:$B$112,2,FALSE))</f>
      </c>
      <c r="Q14" s="24">
        <f>IF(COUNT(H14)=0,"",VLOOKUP(H14,Pts!$A$2:$B$112,2,FALSE))</f>
      </c>
      <c r="R14" s="23">
        <f>IF(COUNT(I14)=0,"",VLOOKUP(I14,Pts!$A$2:$B$112,2,FALSE))</f>
      </c>
      <c r="S14" s="24">
        <f>IF(COUNT(J14)=0,"",VLOOKUP(J14,Pts!$A$2:$B$112,2,FALSE))</f>
      </c>
      <c r="T14" s="23">
        <f>IF(COUNT(K14)=0,"",VLOOKUP(K14,Pts!$A$2:$B$112,2,FALSE))</f>
        <v>8</v>
      </c>
      <c r="U14" s="24">
        <f>IF(COUNT(L14)=0,"",VLOOKUP(L14,Pts!$A$2:$B$112,2,FALSE))</f>
      </c>
      <c r="V14" s="23">
        <f>IF(COUNT(M14)=0,"",VLOOKUP(M14,Pts!$A$2:$B$112,2,FALSE))</f>
      </c>
      <c r="W14" s="24">
        <f>IF(COUNT(N14)=0,"",VLOOKUP(N14,Pts!$A$2:$B$112,2,FALSE))</f>
      </c>
      <c r="X14" s="25">
        <f>SUM(O14:W14)</f>
        <v>8</v>
      </c>
      <c r="Y14" s="25">
        <f>IF(COUNT(O14:W14)=Pts!$D$1,SUM(O14:W14)-SMALL(O14:W14,1),SUM(O14:W14))</f>
        <v>8</v>
      </c>
    </row>
    <row r="15" spans="1:25" ht="12.75">
      <c r="A15" s="220" t="s">
        <v>340</v>
      </c>
      <c r="B15" s="260"/>
      <c r="C15" s="275" t="s">
        <v>679</v>
      </c>
      <c r="D15" s="276" t="s">
        <v>128</v>
      </c>
      <c r="E15" s="266" t="s">
        <v>627</v>
      </c>
      <c r="F15" s="19"/>
      <c r="G15" s="20"/>
      <c r="H15" s="21"/>
      <c r="I15" s="20"/>
      <c r="J15" s="21"/>
      <c r="K15" s="20">
        <v>11</v>
      </c>
      <c r="L15" s="21"/>
      <c r="M15" s="20"/>
      <c r="N15" s="101"/>
      <c r="O15" s="22">
        <f>IF(COUNT(F15)=0,"",VLOOKUP(F15,Pts!$A$2:$B$112,2,FALSE))</f>
      </c>
      <c r="P15" s="23">
        <f>IF(COUNT(G15)=0,"",VLOOKUP(G15,Pts!$A$2:$B$112,2,FALSE))</f>
      </c>
      <c r="Q15" s="24">
        <f>IF(COUNT(H15)=0,"",VLOOKUP(H15,Pts!$A$2:$B$112,2,FALSE))</f>
      </c>
      <c r="R15" s="23">
        <f>IF(COUNT(I15)=0,"",VLOOKUP(I15,Pts!$A$2:$B$112,2,FALSE))</f>
      </c>
      <c r="S15" s="24">
        <f>IF(COUNT(J15)=0,"",VLOOKUP(J15,Pts!$A$2:$B$112,2,FALSE))</f>
      </c>
      <c r="T15" s="23">
        <f>IF(COUNT(K15)=0,"",VLOOKUP(K15,Pts!$A$2:$B$112,2,FALSE))</f>
        <v>5</v>
      </c>
      <c r="U15" s="24">
        <f>IF(COUNT(L15)=0,"",VLOOKUP(L15,Pts!$A$2:$B$112,2,FALSE))</f>
      </c>
      <c r="V15" s="23">
        <f>IF(COUNT(M15)=0,"",VLOOKUP(M15,Pts!$A$2:$B$112,2,FALSE))</f>
      </c>
      <c r="W15" s="24">
        <f>IF(COUNT(N15)=0,"",VLOOKUP(N15,Pts!$A$2:$B$112,2,FALSE))</f>
      </c>
      <c r="X15" s="25">
        <f>SUM(O15:W15)</f>
        <v>5</v>
      </c>
      <c r="Y15" s="25">
        <f>IF(COUNT(O15:W15)=Pts!$D$1,SUM(O15:W15)-SMALL(O15:W15,1),SUM(O15:W15))</f>
        <v>5</v>
      </c>
    </row>
    <row r="16" spans="1:25" ht="12.75">
      <c r="A16" s="225" t="s">
        <v>340</v>
      </c>
      <c r="B16" s="242"/>
      <c r="C16" s="261" t="s">
        <v>657</v>
      </c>
      <c r="D16" s="262" t="s">
        <v>146</v>
      </c>
      <c r="E16" s="256" t="s">
        <v>658</v>
      </c>
      <c r="F16" s="19"/>
      <c r="G16" s="20"/>
      <c r="H16" s="21">
        <v>11</v>
      </c>
      <c r="I16" s="20"/>
      <c r="J16" s="21"/>
      <c r="K16" s="20"/>
      <c r="L16" s="21"/>
      <c r="M16" s="20"/>
      <c r="N16" s="101"/>
      <c r="O16" s="22">
        <f>IF(COUNT(F16)=0,"",VLOOKUP(F16,Pts!$A$2:$B$112,2,FALSE))</f>
      </c>
      <c r="P16" s="23">
        <f>IF(COUNT(G16)=0,"",VLOOKUP(G16,Pts!$A$2:$B$112,2,FALSE))</f>
      </c>
      <c r="Q16" s="24">
        <f>IF(COUNT(H16)=0,"",VLOOKUP(H16,Pts!$A$2:$B$112,2,FALSE))</f>
        <v>5</v>
      </c>
      <c r="R16" s="23">
        <f>IF(COUNT(I16)=0,"",VLOOKUP(I16,Pts!$A$2:$B$112,2,FALSE))</f>
      </c>
      <c r="S16" s="24">
        <f>IF(COUNT(J16)=0,"",VLOOKUP(J16,Pts!$A$2:$B$112,2,FALSE))</f>
      </c>
      <c r="T16" s="23">
        <f>IF(COUNT(K16)=0,"",VLOOKUP(K16,Pts!$A$2:$B$112,2,FALSE))</f>
      </c>
      <c r="U16" s="24">
        <f>IF(COUNT(L16)=0,"",VLOOKUP(L16,Pts!$A$2:$B$112,2,FALSE))</f>
      </c>
      <c r="V16" s="23">
        <f>IF(COUNT(M16)=0,"",VLOOKUP(M16,Pts!$A$2:$B$112,2,FALSE))</f>
      </c>
      <c r="W16" s="24">
        <f>IF(COUNT(N16)=0,"",VLOOKUP(N16,Pts!$A$2:$B$112,2,FALSE))</f>
      </c>
      <c r="X16" s="25">
        <f>SUM(O16:W16)</f>
        <v>5</v>
      </c>
      <c r="Y16" s="25">
        <f>IF(COUNT(O16:W16)=Pts!$D$1,SUM(O16:W16)-SMALL(O16:W16,1),SUM(O16:W16))</f>
        <v>5</v>
      </c>
    </row>
    <row r="17" spans="1:250" ht="12.75">
      <c r="A17" s="29" t="s">
        <v>340</v>
      </c>
      <c r="B17" s="74" t="s">
        <v>50</v>
      </c>
      <c r="C17" s="75" t="s">
        <v>662</v>
      </c>
      <c r="D17" s="76" t="s">
        <v>13</v>
      </c>
      <c r="E17" s="57" t="s">
        <v>99</v>
      </c>
      <c r="F17" s="19"/>
      <c r="G17" s="20"/>
      <c r="H17" s="21"/>
      <c r="I17" s="20">
        <v>11</v>
      </c>
      <c r="J17" s="21"/>
      <c r="K17" s="20"/>
      <c r="L17" s="21"/>
      <c r="M17" s="20"/>
      <c r="N17" s="101"/>
      <c r="O17" s="22">
        <f>IF(COUNT(F17)=0,"",VLOOKUP(F17,Pts!$A$2:$B$112,2,FALSE))</f>
      </c>
      <c r="P17" s="23">
        <f>IF(COUNT(G17)=0,"",VLOOKUP(G17,Pts!$A$2:$B$112,2,FALSE))</f>
      </c>
      <c r="Q17" s="24">
        <f>IF(COUNT(H17)=0,"",VLOOKUP(H17,Pts!$A$2:$B$112,2,FALSE))</f>
      </c>
      <c r="R17" s="23">
        <f>IF(COUNT(I17)=0,"",VLOOKUP(I17,Pts!$A$2:$B$112,2,FALSE))</f>
        <v>5</v>
      </c>
      <c r="S17" s="24">
        <f>IF(COUNT(J17)=0,"",VLOOKUP(J17,Pts!$A$2:$B$112,2,FALSE))</f>
      </c>
      <c r="T17" s="23">
        <f>IF(COUNT(K17)=0,"",VLOOKUP(K17,Pts!$A$2:$B$112,2,FALSE))</f>
      </c>
      <c r="U17" s="24">
        <f>IF(COUNT(L17)=0,"",VLOOKUP(L17,Pts!$A$2:$B$112,2,FALSE))</f>
      </c>
      <c r="V17" s="23">
        <f>IF(COUNT(M17)=0,"",VLOOKUP(M17,Pts!$A$2:$B$112,2,FALSE))</f>
      </c>
      <c r="W17" s="24">
        <f>IF(COUNT(N17)=0,"",VLOOKUP(N17,Pts!$A$2:$B$112,2,FALSE))</f>
      </c>
      <c r="X17" s="25">
        <f>SUM(O17:W17)</f>
        <v>5</v>
      </c>
      <c r="Y17" s="25">
        <f>IF(COUNT(O17:W17)=Pts!$D$1,SUM(O17:W17)-SMALL(O17:W17,1),SUM(O17:W17))</f>
        <v>5</v>
      </c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</row>
    <row r="18" spans="1:250" ht="12.75">
      <c r="A18" s="29" t="s">
        <v>340</v>
      </c>
      <c r="B18" s="74"/>
      <c r="C18" s="75" t="s">
        <v>663</v>
      </c>
      <c r="D18" s="76" t="s">
        <v>175</v>
      </c>
      <c r="E18" s="57" t="s">
        <v>99</v>
      </c>
      <c r="F18" s="19"/>
      <c r="G18" s="20"/>
      <c r="H18" s="21"/>
      <c r="I18" s="20">
        <v>12</v>
      </c>
      <c r="J18" s="21"/>
      <c r="K18" s="20"/>
      <c r="L18" s="21"/>
      <c r="M18" s="20"/>
      <c r="N18" s="101"/>
      <c r="O18" s="22">
        <f>IF(COUNT(F18)=0,"",VLOOKUP(F18,Pts!$A$2:$B$112,2,FALSE))</f>
      </c>
      <c r="P18" s="23">
        <f>IF(COUNT(G18)=0,"",VLOOKUP(G18,Pts!$A$2:$B$112,2,FALSE))</f>
      </c>
      <c r="Q18" s="24">
        <f>IF(COUNT(H18)=0,"",VLOOKUP(H18,Pts!$A$2:$B$112,2,FALSE))</f>
      </c>
      <c r="R18" s="23">
        <f>IF(COUNT(I18)=0,"",VLOOKUP(I18,Pts!$A$2:$B$112,2,FALSE))</f>
        <v>4</v>
      </c>
      <c r="S18" s="24">
        <f>IF(COUNT(J18)=0,"",VLOOKUP(J18,Pts!$A$2:$B$112,2,FALSE))</f>
      </c>
      <c r="T18" s="23">
        <f>IF(COUNT(K18)=0,"",VLOOKUP(K18,Pts!$A$2:$B$112,2,FALSE))</f>
      </c>
      <c r="U18" s="24">
        <f>IF(COUNT(L18)=0,"",VLOOKUP(L18,Pts!$A$2:$B$112,2,FALSE))</f>
      </c>
      <c r="V18" s="23">
        <f>IF(COUNT(M18)=0,"",VLOOKUP(M18,Pts!$A$2:$B$112,2,FALSE))</f>
      </c>
      <c r="W18" s="24">
        <f>IF(COUNT(N18)=0,"",VLOOKUP(N18,Pts!$A$2:$B$112,2,FALSE))</f>
      </c>
      <c r="X18" s="25">
        <f>SUM(O18:W18)</f>
        <v>4</v>
      </c>
      <c r="Y18" s="25">
        <f>IF(COUNT(O18:W18)=Pts!$D$1,SUM(O18:W18)-SMALL(O18:W18,1),SUM(O18:W18))</f>
        <v>4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</row>
    <row r="19" spans="1:250" ht="12.75">
      <c r="A19" s="241" t="s">
        <v>340</v>
      </c>
      <c r="B19" s="242"/>
      <c r="C19" s="261" t="s">
        <v>597</v>
      </c>
      <c r="D19" s="262" t="s">
        <v>32</v>
      </c>
      <c r="E19" s="224" t="s">
        <v>26</v>
      </c>
      <c r="F19" s="19"/>
      <c r="G19" s="20"/>
      <c r="H19" s="21"/>
      <c r="I19" s="20">
        <v>14</v>
      </c>
      <c r="J19" s="21"/>
      <c r="K19" s="20"/>
      <c r="L19" s="21"/>
      <c r="M19" s="20"/>
      <c r="N19" s="101"/>
      <c r="O19" s="22">
        <f>IF(COUNT(F19)=0,"",VLOOKUP(F19,Pts!$A$2:$B$112,2,FALSE))</f>
      </c>
      <c r="P19" s="23">
        <f>IF(COUNT(G19)=0,"",VLOOKUP(G19,Pts!$A$2:$B$112,2,FALSE))</f>
      </c>
      <c r="Q19" s="24">
        <f>IF(COUNT(H19)=0,"",VLOOKUP(H19,Pts!$A$2:$B$112,2,FALSE))</f>
      </c>
      <c r="R19" s="23">
        <f>IF(COUNT(I19)=0,"",VLOOKUP(I19,Pts!$A$2:$B$112,2,FALSE))</f>
        <v>2</v>
      </c>
      <c r="S19" s="24">
        <f>IF(COUNT(J19)=0,"",VLOOKUP(J19,Pts!$A$2:$B$112,2,FALSE))</f>
      </c>
      <c r="T19" s="23">
        <f>IF(COUNT(K19)=0,"",VLOOKUP(K19,Pts!$A$2:$B$112,2,FALSE))</f>
      </c>
      <c r="U19" s="24">
        <f>IF(COUNT(L19)=0,"",VLOOKUP(L19,Pts!$A$2:$B$112,2,FALSE))</f>
      </c>
      <c r="V19" s="23">
        <f>IF(COUNT(M19)=0,"",VLOOKUP(M19,Pts!$A$2:$B$112,2,FALSE))</f>
      </c>
      <c r="W19" s="24">
        <f>IF(COUNT(N19)=0,"",VLOOKUP(N19,Pts!$A$2:$B$112,2,FALSE))</f>
      </c>
      <c r="X19" s="25">
        <f>SUM(O19:W19)</f>
        <v>2</v>
      </c>
      <c r="Y19" s="25">
        <f>IF(COUNT(O19:W19)=Pts!$D$1,SUM(O19:W19)-SMALL(O19:W19,1),SUM(O19:W19))</f>
        <v>2</v>
      </c>
      <c r="Z19" s="80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</row>
    <row r="20" spans="1:25" ht="12.75">
      <c r="A20" s="241" t="s">
        <v>340</v>
      </c>
      <c r="B20" s="263" t="s">
        <v>50</v>
      </c>
      <c r="C20" s="264" t="s">
        <v>667</v>
      </c>
      <c r="D20" s="265" t="s">
        <v>227</v>
      </c>
      <c r="E20" s="224" t="s">
        <v>99</v>
      </c>
      <c r="F20" s="19"/>
      <c r="G20" s="20"/>
      <c r="H20" s="21"/>
      <c r="I20" s="20">
        <v>15</v>
      </c>
      <c r="J20" s="21"/>
      <c r="K20" s="20"/>
      <c r="L20" s="21"/>
      <c r="M20" s="20"/>
      <c r="N20" s="101"/>
      <c r="O20" s="22">
        <f>IF(COUNT(F20)=0,"",VLOOKUP(F20,Pts!$A$2:$B$112,2,FALSE))</f>
      </c>
      <c r="P20" s="23">
        <f>IF(COUNT(G20)=0,"",VLOOKUP(G20,Pts!$A$2:$B$112,2,FALSE))</f>
      </c>
      <c r="Q20" s="24">
        <f>IF(COUNT(H20)=0,"",VLOOKUP(H20,Pts!$A$2:$B$112,2,FALSE))</f>
      </c>
      <c r="R20" s="23">
        <f>IF(COUNT(I20)=0,"",VLOOKUP(I20,Pts!$A$2:$B$112,2,FALSE))</f>
        <v>1</v>
      </c>
      <c r="S20" s="24">
        <f>IF(COUNT(J20)=0,"",VLOOKUP(J20,Pts!$A$2:$B$112,2,FALSE))</f>
      </c>
      <c r="T20" s="23">
        <f>IF(COUNT(K20)=0,"",VLOOKUP(K20,Pts!$A$2:$B$112,2,FALSE))</f>
      </c>
      <c r="U20" s="24">
        <f>IF(COUNT(L20)=0,"",VLOOKUP(L20,Pts!$A$2:$B$112,2,FALSE))</f>
      </c>
      <c r="V20" s="23">
        <f>IF(COUNT(M20)=0,"",VLOOKUP(M20,Pts!$A$2:$B$112,2,FALSE))</f>
      </c>
      <c r="W20" s="24">
        <f>IF(COUNT(N20)=0,"",VLOOKUP(N20,Pts!$A$2:$B$112,2,FALSE))</f>
      </c>
      <c r="X20" s="25">
        <f>SUM(O20:W20)</f>
        <v>1</v>
      </c>
      <c r="Y20" s="25">
        <f>IF(COUNT(O20:W20)=Pts!$D$1,SUM(O20:W20)-SMALL(O20:W20,1),SUM(O20:W20))</f>
        <v>1</v>
      </c>
    </row>
  </sheetData>
  <sheetProtection/>
  <printOptions horizontalCentered="1" verticalCentered="1"/>
  <pageMargins left="0" right="0" top="0" bottom="0" header="0.5118110236220472" footer="0.5118110236220472"/>
  <pageSetup orientation="landscape" paperSize="9" scale="90" r:id="rId1"/>
  <headerFooter alignWithMargins="0">
    <oddFooter>&amp;RCopyright &amp;"Arial,Gras"www.alhoa.asso.fr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30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6.140625" style="0" bestFit="1" customWidth="1"/>
    <col min="2" max="2" width="5.00390625" style="0" customWidth="1"/>
    <col min="3" max="3" width="13.28125" style="0" customWidth="1"/>
    <col min="4" max="4" width="12.140625" style="0" customWidth="1"/>
    <col min="5" max="5" width="14.7109375" style="2" customWidth="1"/>
    <col min="6" max="6" width="5.8515625" style="1" customWidth="1"/>
    <col min="7" max="7" width="4.7109375" style="1" customWidth="1"/>
    <col min="8" max="8" width="3.8515625" style="1" bestFit="1" customWidth="1"/>
    <col min="9" max="9" width="5.57421875" style="1" customWidth="1"/>
    <col min="10" max="10" width="5.28125" style="1" customWidth="1"/>
    <col min="11" max="11" width="5.28125" style="134" customWidth="1"/>
    <col min="12" max="12" width="5.8515625" style="136" customWidth="1"/>
    <col min="13" max="13" width="5.8515625" style="100" hidden="1" customWidth="1"/>
    <col min="14" max="14" width="6.140625" style="100" hidden="1" customWidth="1"/>
    <col min="15" max="15" width="5.8515625" style="1" customWidth="1"/>
    <col min="16" max="16" width="4.7109375" style="1" customWidth="1"/>
    <col min="17" max="17" width="3.8515625" style="1" customWidth="1"/>
    <col min="18" max="18" width="3.8515625" style="135" customWidth="1"/>
    <col min="19" max="19" width="3.8515625" style="1" customWidth="1"/>
    <col min="20" max="20" width="5.7109375" style="1" customWidth="1"/>
    <col min="21" max="21" width="4.8515625" style="1" customWidth="1"/>
    <col min="22" max="22" width="5.8515625" style="68" customWidth="1"/>
    <col min="23" max="23" width="5.421875" style="69" customWidth="1"/>
    <col min="24" max="24" width="6.28125" style="4" customWidth="1"/>
    <col min="25" max="25" width="7.28125" style="4" customWidth="1"/>
  </cols>
  <sheetData>
    <row r="1" spans="1:26" s="3" customFormat="1" ht="25.5" customHeight="1" thickBot="1">
      <c r="A1" s="127">
        <f>'L2_Scr'!A1</f>
        <v>2013</v>
      </c>
      <c r="B1" s="128"/>
      <c r="C1" s="129" t="str">
        <f>'L2_Scr'!C1</f>
        <v>Ligue 2</v>
      </c>
      <c r="D1" s="130" t="str">
        <f>'L2_Scr'!D1</f>
        <v>Aquitaine</v>
      </c>
      <c r="E1" s="137" t="s">
        <v>337</v>
      </c>
      <c r="F1" s="6" t="str">
        <f>'L2_Scr'!F1</f>
        <v>Uzerche</v>
      </c>
      <c r="G1" s="7" t="str">
        <f>'L2_Scr'!G1</f>
        <v>Bonnat</v>
      </c>
      <c r="H1" s="174" t="str">
        <f>'L2_Scr'!H1</f>
        <v>Cauneille</v>
      </c>
      <c r="I1" s="166" t="str">
        <f>'L2_Scr'!I1</f>
        <v>Monein</v>
      </c>
      <c r="J1" s="8" t="str">
        <f>'L2_Scr'!J1</f>
        <v>Licq</v>
      </c>
      <c r="K1" s="7" t="str">
        <f>'L2_Scr'!K1</f>
        <v>Cancon</v>
      </c>
      <c r="L1" s="8">
        <f>'L2_Scr'!L1</f>
        <v>0</v>
      </c>
      <c r="M1" s="166">
        <f>'L2_Scr'!M1</f>
        <v>0</v>
      </c>
      <c r="N1" s="200">
        <f>'L2_Scr'!N1</f>
        <v>0</v>
      </c>
      <c r="O1" s="201" t="str">
        <f>'L2_Scr'!O1</f>
        <v>Uzerche</v>
      </c>
      <c r="P1" s="199" t="str">
        <f>'L2_Scr'!P1</f>
        <v>Bonnat</v>
      </c>
      <c r="Q1" s="10" t="str">
        <f>'L2_Scr'!Q1</f>
        <v>Cauneille</v>
      </c>
      <c r="R1" s="199" t="str">
        <f>'L2_Scr'!R1</f>
        <v>Monein</v>
      </c>
      <c r="S1" s="10" t="str">
        <f>'L2_Scr'!S1</f>
        <v>Licq</v>
      </c>
      <c r="T1" s="199" t="str">
        <f>'L2_Scr'!T1</f>
        <v>Cancon</v>
      </c>
      <c r="U1" s="10">
        <f>'L2_Scr'!U1</f>
      </c>
      <c r="V1" s="199">
        <f>'L2_Scr'!V1</f>
      </c>
      <c r="W1" s="9">
        <f>'L2_Scr'!W1</f>
      </c>
      <c r="X1" s="11" t="str">
        <f>'L2_Scr'!X1</f>
        <v>TOTAL</v>
      </c>
      <c r="Y1" s="67" t="str">
        <f>'L2_Scr'!Y1</f>
        <v>TOTAL  -1</v>
      </c>
      <c r="Z1" s="3" t="str">
        <f>'L2_Scr'!Z1</f>
        <v>pts CDF</v>
      </c>
    </row>
    <row r="2" spans="1:250" s="27" customFormat="1" ht="12.75" customHeight="1">
      <c r="A2" s="467" t="s">
        <v>337</v>
      </c>
      <c r="B2" s="193" t="s">
        <v>50</v>
      </c>
      <c r="C2" s="191" t="s">
        <v>537</v>
      </c>
      <c r="D2" s="192" t="s">
        <v>414</v>
      </c>
      <c r="E2" s="468" t="s">
        <v>428</v>
      </c>
      <c r="F2" s="19">
        <v>2</v>
      </c>
      <c r="G2" s="20">
        <v>5</v>
      </c>
      <c r="H2" s="21">
        <v>2</v>
      </c>
      <c r="I2" s="20">
        <v>7</v>
      </c>
      <c r="J2" s="21">
        <v>1</v>
      </c>
      <c r="K2" s="20">
        <v>1</v>
      </c>
      <c r="L2" s="21"/>
      <c r="M2" s="20"/>
      <c r="N2" s="101"/>
      <c r="O2" s="22">
        <f>IF(COUNT(F2)=0,"",VLOOKUP(F2,Pts!$A$2:$B$112,2,FALSE))</f>
        <v>17</v>
      </c>
      <c r="P2" s="23">
        <f>IF(COUNT(G2)=0,"",VLOOKUP(G2,Pts!$A$2:$B$112,2,FALSE))</f>
        <v>11</v>
      </c>
      <c r="Q2" s="24">
        <f>IF(COUNT(H2)=0,"",VLOOKUP(H2,Pts!$A$2:$B$112,2,FALSE))</f>
        <v>17</v>
      </c>
      <c r="R2" s="23">
        <f>IF(COUNT(I2)=0,"",VLOOKUP(I2,Pts!$A$2:$B$112,2,FALSE))</f>
        <v>9</v>
      </c>
      <c r="S2" s="24">
        <f>IF(COUNT(J2)=0,"",VLOOKUP(J2,Pts!$A$2:$B$112,2,FALSE))</f>
        <v>20</v>
      </c>
      <c r="T2" s="23">
        <f>IF(COUNT(K2)=0,"",VLOOKUP(K2,Pts!$A$2:$B$112,2,FALSE))</f>
        <v>20</v>
      </c>
      <c r="U2" s="24">
        <f>IF(COUNT(L2)=0,"",VLOOKUP(L2,Pts!$A$2:$B$112,2,FALSE))</f>
      </c>
      <c r="V2" s="23">
        <f>IF(COUNT(M2)=0,"",VLOOKUP(M2,Pts!$A$2:$B$112,2,FALSE))</f>
      </c>
      <c r="W2" s="24">
        <f>IF(COUNT(N2)=0,"",VLOOKUP(N2,Pts!$A$2:$B$112,2,FALSE))</f>
      </c>
      <c r="X2" s="25">
        <f>SUM(O2:W2)</f>
        <v>94</v>
      </c>
      <c r="Y2" s="25">
        <f>IF(COUNT(O2:W2)=Pts!$D$1,SUM(O2:W2)-SMALL(O2:W2,1),SUM(O2:W2))</f>
        <v>85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>
      <c r="A3" s="241" t="s">
        <v>337</v>
      </c>
      <c r="B3" s="237"/>
      <c r="C3" s="264" t="s">
        <v>585</v>
      </c>
      <c r="D3" s="265" t="s">
        <v>586</v>
      </c>
      <c r="E3" s="224" t="s">
        <v>28</v>
      </c>
      <c r="F3" s="19">
        <v>1</v>
      </c>
      <c r="G3" s="20">
        <v>1</v>
      </c>
      <c r="H3" s="21">
        <v>1</v>
      </c>
      <c r="I3" s="20">
        <v>1</v>
      </c>
      <c r="J3" s="21"/>
      <c r="K3" s="20"/>
      <c r="L3" s="21"/>
      <c r="M3" s="20"/>
      <c r="N3" s="101"/>
      <c r="O3" s="22">
        <f>IF(COUNT(F3)=0,"",VLOOKUP(F3,Pts!$A$2:$B$112,2,FALSE))</f>
        <v>20</v>
      </c>
      <c r="P3" s="23">
        <f>IF(COUNT(G3)=0,"",VLOOKUP(G3,Pts!$A$2:$B$112,2,FALSE))</f>
        <v>20</v>
      </c>
      <c r="Q3" s="24">
        <f>IF(COUNT(H3)=0,"",VLOOKUP(H3,Pts!$A$2:$B$112,2,FALSE))</f>
        <v>20</v>
      </c>
      <c r="R3" s="23">
        <f>IF(COUNT(I3)=0,"",VLOOKUP(I3,Pts!$A$2:$B$112,2,FALSE))</f>
        <v>20</v>
      </c>
      <c r="S3" s="24">
        <f>IF(COUNT(J3)=0,"",VLOOKUP(J3,Pts!$A$2:$B$112,2,FALSE))</f>
      </c>
      <c r="T3" s="23">
        <f>IF(COUNT(K3)=0,"",VLOOKUP(K3,Pts!$A$2:$B$112,2,FALSE))</f>
      </c>
      <c r="U3" s="24">
        <f>IF(COUNT(L3)=0,"",VLOOKUP(L3,Pts!$A$2:$B$112,2,FALSE))</f>
      </c>
      <c r="V3" s="23">
        <f>IF(COUNT(M3)=0,"",VLOOKUP(M3,Pts!$A$2:$B$112,2,FALSE))</f>
      </c>
      <c r="W3" s="24">
        <f>IF(COUNT(N3)=0,"",VLOOKUP(N3,Pts!$A$2:$B$112,2,FALSE))</f>
      </c>
      <c r="X3" s="25">
        <f>SUM(O3:W3)</f>
        <v>80</v>
      </c>
      <c r="Y3" s="25">
        <f>IF(COUNT(O3:W3)=Pts!$D$1,SUM(O3:W3)-SMALL(O3:W3,1),SUM(O3:W3))</f>
        <v>80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25" ht="12.75">
      <c r="A4" s="220" t="s">
        <v>337</v>
      </c>
      <c r="B4" s="221"/>
      <c r="C4" s="235" t="s">
        <v>587</v>
      </c>
      <c r="D4" s="236" t="s">
        <v>126</v>
      </c>
      <c r="E4" s="224" t="s">
        <v>5</v>
      </c>
      <c r="F4" s="19">
        <v>6</v>
      </c>
      <c r="G4" s="20">
        <v>2</v>
      </c>
      <c r="H4" s="21">
        <v>5</v>
      </c>
      <c r="I4" s="20">
        <v>2</v>
      </c>
      <c r="J4" s="21">
        <v>6</v>
      </c>
      <c r="K4" s="20">
        <v>2</v>
      </c>
      <c r="L4" s="21"/>
      <c r="M4" s="20"/>
      <c r="N4" s="101"/>
      <c r="O4" s="22">
        <f>IF(COUNT(F4)=0,"",VLOOKUP(F4,Pts!$A$2:$B$112,2,FALSE))</f>
        <v>10</v>
      </c>
      <c r="P4" s="23">
        <f>IF(COUNT(G4)=0,"",VLOOKUP(G4,Pts!$A$2:$B$112,2,FALSE))</f>
        <v>17</v>
      </c>
      <c r="Q4" s="24">
        <f>IF(COUNT(H4)=0,"",VLOOKUP(H4,Pts!$A$2:$B$112,2,FALSE))</f>
        <v>11</v>
      </c>
      <c r="R4" s="23">
        <f>IF(COUNT(I4)=0,"",VLOOKUP(I4,Pts!$A$2:$B$112,2,FALSE))</f>
        <v>17</v>
      </c>
      <c r="S4" s="24">
        <f>IF(COUNT(J4)=0,"",VLOOKUP(J4,Pts!$A$2:$B$112,2,FALSE))</f>
        <v>10</v>
      </c>
      <c r="T4" s="23">
        <f>IF(COUNT(K4)=0,"",VLOOKUP(K4,Pts!$A$2:$B$112,2,FALSE))</f>
        <v>17</v>
      </c>
      <c r="U4" s="24">
        <f>IF(COUNT(L4)=0,"",VLOOKUP(L4,Pts!$A$2:$B$112,2,FALSE))</f>
      </c>
      <c r="V4" s="23">
        <f>IF(COUNT(M4)=0,"",VLOOKUP(M4,Pts!$A$2:$B$112,2,FALSE))</f>
      </c>
      <c r="W4" s="24">
        <f>IF(COUNT(N4)=0,"",VLOOKUP(N4,Pts!$A$2:$B$112,2,FALSE))</f>
      </c>
      <c r="X4" s="25">
        <f>SUM(O4:W4)</f>
        <v>82</v>
      </c>
      <c r="Y4" s="25">
        <f>IF(COUNT(O4:W4)=Pts!$D$1,SUM(O4:W4)-SMALL(O4:W4,1),SUM(O4:W4))</f>
        <v>72</v>
      </c>
    </row>
    <row r="5" spans="1:25" ht="12.75">
      <c r="A5" s="220" t="s">
        <v>337</v>
      </c>
      <c r="B5" s="234"/>
      <c r="C5" s="235" t="s">
        <v>549</v>
      </c>
      <c r="D5" s="236" t="s">
        <v>480</v>
      </c>
      <c r="E5" s="224" t="s">
        <v>53</v>
      </c>
      <c r="F5" s="19">
        <v>5</v>
      </c>
      <c r="G5" s="20">
        <v>3</v>
      </c>
      <c r="H5" s="21">
        <v>3</v>
      </c>
      <c r="I5" s="20">
        <v>6</v>
      </c>
      <c r="J5" s="21"/>
      <c r="K5" s="20">
        <v>4</v>
      </c>
      <c r="L5" s="21"/>
      <c r="M5" s="20"/>
      <c r="N5" s="101"/>
      <c r="O5" s="22">
        <f>IF(COUNT(F5)=0,"",VLOOKUP(F5,Pts!$A$2:$B$112,2,FALSE))</f>
        <v>11</v>
      </c>
      <c r="P5" s="23">
        <f>IF(COUNT(G5)=0,"",VLOOKUP(G5,Pts!$A$2:$B$112,2,FALSE))</f>
        <v>15</v>
      </c>
      <c r="Q5" s="24">
        <f>IF(COUNT(H5)=0,"",VLOOKUP(H5,Pts!$A$2:$B$112,2,FALSE))</f>
        <v>15</v>
      </c>
      <c r="R5" s="23">
        <f>IF(COUNT(I5)=0,"",VLOOKUP(I5,Pts!$A$2:$B$112,2,FALSE))</f>
        <v>10</v>
      </c>
      <c r="S5" s="24">
        <f>IF(COUNT(J5)=0,"",VLOOKUP(J5,Pts!$A$2:$B$112,2,FALSE))</f>
      </c>
      <c r="T5" s="23">
        <f>IF(COUNT(K5)=0,"",VLOOKUP(K5,Pts!$A$2:$B$112,2,FALSE))</f>
        <v>13</v>
      </c>
      <c r="U5" s="24">
        <f>IF(COUNT(L5)=0,"",VLOOKUP(L5,Pts!$A$2:$B$112,2,FALSE))</f>
      </c>
      <c r="V5" s="23">
        <f>IF(COUNT(M5)=0,"",VLOOKUP(M5,Pts!$A$2:$B$112,2,FALSE))</f>
      </c>
      <c r="W5" s="24">
        <f>IF(COUNT(N5)=0,"",VLOOKUP(N5,Pts!$A$2:$B$112,2,FALSE))</f>
      </c>
      <c r="X5" s="25">
        <f>SUM(O5:W5)</f>
        <v>64</v>
      </c>
      <c r="Y5" s="25">
        <f>IF(COUNT(O5:W5)=Pts!$D$1,SUM(O5:W5)-SMALL(O5:W5,1),SUM(O5:W5))</f>
        <v>64</v>
      </c>
    </row>
    <row r="6" spans="1:25" ht="12.75">
      <c r="A6" s="226" t="s">
        <v>337</v>
      </c>
      <c r="B6" s="221"/>
      <c r="C6" s="228" t="s">
        <v>553</v>
      </c>
      <c r="D6" s="229" t="s">
        <v>78</v>
      </c>
      <c r="E6" s="224" t="s">
        <v>41</v>
      </c>
      <c r="F6" s="19">
        <v>4</v>
      </c>
      <c r="G6" s="20"/>
      <c r="H6" s="21">
        <v>8</v>
      </c>
      <c r="I6" s="20">
        <v>8</v>
      </c>
      <c r="J6" s="21">
        <v>8</v>
      </c>
      <c r="K6" s="20">
        <v>6</v>
      </c>
      <c r="L6" s="21"/>
      <c r="M6" s="20"/>
      <c r="N6" s="101"/>
      <c r="O6" s="22">
        <f>IF(COUNT(F6)=0,"",VLOOKUP(F6,Pts!$A$2:$B$112,2,FALSE))</f>
        <v>13</v>
      </c>
      <c r="P6" s="23">
        <f>IF(COUNT(G6)=0,"",VLOOKUP(G6,Pts!$A$2:$B$112,2,FALSE))</f>
      </c>
      <c r="Q6" s="24">
        <f>IF(COUNT(H6)=0,"",VLOOKUP(H6,Pts!$A$2:$B$112,2,FALSE))</f>
        <v>8</v>
      </c>
      <c r="R6" s="23">
        <f>IF(COUNT(I6)=0,"",VLOOKUP(I6,Pts!$A$2:$B$112,2,FALSE))</f>
        <v>8</v>
      </c>
      <c r="S6" s="24">
        <f>IF(COUNT(J6)=0,"",VLOOKUP(J6,Pts!$A$2:$B$112,2,FALSE))</f>
        <v>8</v>
      </c>
      <c r="T6" s="23">
        <f>IF(COUNT(K6)=0,"",VLOOKUP(K6,Pts!$A$2:$B$112,2,FALSE))</f>
        <v>10</v>
      </c>
      <c r="U6" s="24">
        <f>IF(COUNT(L6)=0,"",VLOOKUP(L6,Pts!$A$2:$B$112,2,FALSE))</f>
      </c>
      <c r="V6" s="23">
        <f>IF(COUNT(M6)=0,"",VLOOKUP(M6,Pts!$A$2:$B$112,2,FALSE))</f>
      </c>
      <c r="W6" s="24">
        <f>IF(COUNT(N6)=0,"",VLOOKUP(N6,Pts!$A$2:$B$112,2,FALSE))</f>
      </c>
      <c r="X6" s="25">
        <f>SUM(O6:W6)</f>
        <v>47</v>
      </c>
      <c r="Y6" s="25">
        <f>IF(COUNT(O6:W6)=Pts!$D$1,SUM(O6:W6)-SMALL(O6:W6,1),SUM(O6:W6))</f>
        <v>47</v>
      </c>
    </row>
    <row r="7" spans="1:25" ht="12.75">
      <c r="A7" s="241" t="s">
        <v>337</v>
      </c>
      <c r="B7" s="269"/>
      <c r="C7" s="270" t="s">
        <v>625</v>
      </c>
      <c r="D7" s="271" t="s">
        <v>118</v>
      </c>
      <c r="E7" s="224" t="s">
        <v>434</v>
      </c>
      <c r="F7" s="19">
        <v>9</v>
      </c>
      <c r="G7" s="20">
        <v>9</v>
      </c>
      <c r="H7" s="21">
        <v>11</v>
      </c>
      <c r="I7" s="20"/>
      <c r="J7" s="21">
        <v>7</v>
      </c>
      <c r="K7" s="20">
        <v>5</v>
      </c>
      <c r="L7" s="21"/>
      <c r="M7" s="20"/>
      <c r="N7" s="101"/>
      <c r="O7" s="22">
        <f>IF(COUNT(F7)=0,"",VLOOKUP(F7,Pts!$A$2:$B$112,2,FALSE))</f>
        <v>7</v>
      </c>
      <c r="P7" s="23">
        <f>IF(COUNT(G7)=0,"",VLOOKUP(G7,Pts!$A$2:$B$112,2,FALSE))</f>
        <v>7</v>
      </c>
      <c r="Q7" s="24">
        <f>IF(COUNT(H7)=0,"",VLOOKUP(H7,Pts!$A$2:$B$112,2,FALSE))</f>
        <v>5</v>
      </c>
      <c r="R7" s="23">
        <f>IF(COUNT(I7)=0,"",VLOOKUP(I7,Pts!$A$2:$B$112,2,FALSE))</f>
      </c>
      <c r="S7" s="24">
        <f>IF(COUNT(J7)=0,"",VLOOKUP(J7,Pts!$A$2:$B$112,2,FALSE))</f>
        <v>9</v>
      </c>
      <c r="T7" s="23">
        <f>IF(COUNT(K7)=0,"",VLOOKUP(K7,Pts!$A$2:$B$112,2,FALSE))</f>
        <v>11</v>
      </c>
      <c r="U7" s="24">
        <f>IF(COUNT(L7)=0,"",VLOOKUP(L7,Pts!$A$2:$B$112,2,FALSE))</f>
      </c>
      <c r="V7" s="23">
        <f>IF(COUNT(M7)=0,"",VLOOKUP(M7,Pts!$A$2:$B$112,2,FALSE))</f>
      </c>
      <c r="W7" s="24">
        <f>IF(COUNT(N7)=0,"",VLOOKUP(N7,Pts!$A$2:$B$112,2,FALSE))</f>
      </c>
      <c r="X7" s="25">
        <f>SUM(O7:W7)</f>
        <v>39</v>
      </c>
      <c r="Y7" s="25">
        <f>IF(COUNT(O7:W7)=Pts!$D$1,SUM(O7:W7)-SMALL(O7:W7,1),SUM(O7:W7))</f>
        <v>39</v>
      </c>
    </row>
    <row r="8" spans="1:25" ht="12.75">
      <c r="A8" s="241" t="s">
        <v>337</v>
      </c>
      <c r="B8" s="234" t="s">
        <v>50</v>
      </c>
      <c r="C8" s="235" t="s">
        <v>633</v>
      </c>
      <c r="D8" s="236" t="s">
        <v>634</v>
      </c>
      <c r="E8" s="224" t="s">
        <v>5</v>
      </c>
      <c r="F8" s="19">
        <v>11</v>
      </c>
      <c r="G8" s="20">
        <v>7</v>
      </c>
      <c r="H8" s="21">
        <v>4</v>
      </c>
      <c r="I8" s="20">
        <v>5</v>
      </c>
      <c r="J8" s="21"/>
      <c r="K8" s="20"/>
      <c r="L8" s="21"/>
      <c r="M8" s="20"/>
      <c r="N8" s="101"/>
      <c r="O8" s="22">
        <f>IF(COUNT(F8)=0,"",VLOOKUP(F8,Pts!$A$2:$B$112,2,FALSE))</f>
        <v>5</v>
      </c>
      <c r="P8" s="23">
        <f>IF(COUNT(G8)=0,"",VLOOKUP(G8,Pts!$A$2:$B$112,2,FALSE))</f>
        <v>9</v>
      </c>
      <c r="Q8" s="24">
        <f>IF(COUNT(H8)=0,"",VLOOKUP(H8,Pts!$A$2:$B$112,2,FALSE))</f>
        <v>13</v>
      </c>
      <c r="R8" s="23">
        <f>IF(COUNT(I8)=0,"",VLOOKUP(I8,Pts!$A$2:$B$112,2,FALSE))</f>
        <v>11</v>
      </c>
      <c r="S8" s="24">
        <f>IF(COUNT(J8)=0,"",VLOOKUP(J8,Pts!$A$2:$B$112,2,FALSE))</f>
      </c>
      <c r="T8" s="23">
        <f>IF(COUNT(K8)=0,"",VLOOKUP(K8,Pts!$A$2:$B$112,2,FALSE))</f>
      </c>
      <c r="U8" s="24">
        <f>IF(COUNT(L8)=0,"",VLOOKUP(L8,Pts!$A$2:$B$112,2,FALSE))</f>
      </c>
      <c r="V8" s="23">
        <f>IF(COUNT(M8)=0,"",VLOOKUP(M8,Pts!$A$2:$B$112,2,FALSE))</f>
      </c>
      <c r="W8" s="24">
        <f>IF(COUNT(N8)=0,"",VLOOKUP(N8,Pts!$A$2:$B$112,2,FALSE))</f>
      </c>
      <c r="X8" s="25">
        <f>SUM(O8:W8)</f>
        <v>38</v>
      </c>
      <c r="Y8" s="25">
        <f>IF(COUNT(O8:W8)=Pts!$D$1,SUM(O8:W8)-SMALL(O8:W8,1),SUM(O8:W8))</f>
        <v>38</v>
      </c>
    </row>
    <row r="9" spans="1:25" ht="12.75">
      <c r="A9" s="220" t="s">
        <v>337</v>
      </c>
      <c r="B9" s="269"/>
      <c r="C9" s="270" t="s">
        <v>604</v>
      </c>
      <c r="D9" s="271" t="s">
        <v>440</v>
      </c>
      <c r="E9" s="240" t="s">
        <v>28</v>
      </c>
      <c r="F9" s="19">
        <v>13</v>
      </c>
      <c r="G9" s="20">
        <v>8</v>
      </c>
      <c r="H9" s="21">
        <v>10</v>
      </c>
      <c r="I9" s="20"/>
      <c r="J9" s="21"/>
      <c r="K9" s="20">
        <v>8</v>
      </c>
      <c r="L9" s="21"/>
      <c r="M9" s="20"/>
      <c r="N9" s="101"/>
      <c r="O9" s="22">
        <f>IF(COUNT(F9)=0,"",VLOOKUP(F9,Pts!$A$2:$B$112,2,FALSE))</f>
        <v>3</v>
      </c>
      <c r="P9" s="23">
        <f>IF(COUNT(G9)=0,"",VLOOKUP(G9,Pts!$A$2:$B$112,2,FALSE))</f>
        <v>8</v>
      </c>
      <c r="Q9" s="24">
        <f>IF(COUNT(H9)=0,"",VLOOKUP(H9,Pts!$A$2:$B$112,2,FALSE))</f>
        <v>6</v>
      </c>
      <c r="R9" s="23">
        <f>IF(COUNT(I9)=0,"",VLOOKUP(I9,Pts!$A$2:$B$112,2,FALSE))</f>
      </c>
      <c r="S9" s="24">
        <f>IF(COUNT(J9)=0,"",VLOOKUP(J9,Pts!$A$2:$B$112,2,FALSE))</f>
      </c>
      <c r="T9" s="23">
        <f>IF(COUNT(K9)=0,"",VLOOKUP(K9,Pts!$A$2:$B$112,2,FALSE))</f>
        <v>8</v>
      </c>
      <c r="U9" s="24">
        <f>IF(COUNT(L9)=0,"",VLOOKUP(L9,Pts!$A$2:$B$112,2,FALSE))</f>
      </c>
      <c r="V9" s="23">
        <f>IF(COUNT(M9)=0,"",VLOOKUP(M9,Pts!$A$2:$B$112,2,FALSE))</f>
      </c>
      <c r="W9" s="24">
        <f>IF(COUNT(N9)=0,"",VLOOKUP(N9,Pts!$A$2:$B$112,2,FALSE))</f>
      </c>
      <c r="X9" s="25">
        <f>SUM(O9:W9)</f>
        <v>25</v>
      </c>
      <c r="Y9" s="25">
        <f>IF(COUNT(O9:W9)=Pts!$D$1,SUM(O9:W9)-SMALL(O9:W9,1),SUM(O9:W9))</f>
        <v>25</v>
      </c>
    </row>
    <row r="10" spans="1:25" ht="12.75">
      <c r="A10" s="241" t="s">
        <v>337</v>
      </c>
      <c r="B10" s="234" t="s">
        <v>50</v>
      </c>
      <c r="C10" s="235" t="s">
        <v>655</v>
      </c>
      <c r="D10" s="236" t="s">
        <v>146</v>
      </c>
      <c r="E10" s="224" t="s">
        <v>310</v>
      </c>
      <c r="F10" s="19"/>
      <c r="G10" s="20"/>
      <c r="H10" s="21">
        <v>14</v>
      </c>
      <c r="I10" s="20">
        <v>10</v>
      </c>
      <c r="J10" s="21"/>
      <c r="K10" s="20">
        <v>3</v>
      </c>
      <c r="L10" s="21"/>
      <c r="M10" s="20"/>
      <c r="N10" s="101"/>
      <c r="O10" s="22">
        <f>IF(COUNT(F10)=0,"",VLOOKUP(F10,Pts!$A$2:$B$112,2,FALSE))</f>
      </c>
      <c r="P10" s="23">
        <f>IF(COUNT(G10)=0,"",VLOOKUP(G10,Pts!$A$2:$B$112,2,FALSE))</f>
      </c>
      <c r="Q10" s="24">
        <f>IF(COUNT(H10)=0,"",VLOOKUP(H10,Pts!$A$2:$B$112,2,FALSE))</f>
        <v>2</v>
      </c>
      <c r="R10" s="23">
        <f>IF(COUNT(I10)=0,"",VLOOKUP(I10,Pts!$A$2:$B$112,2,FALSE))</f>
        <v>6</v>
      </c>
      <c r="S10" s="24">
        <f>IF(COUNT(J10)=0,"",VLOOKUP(J10,Pts!$A$2:$B$112,2,FALSE))</f>
      </c>
      <c r="T10" s="23">
        <f>IF(COUNT(K10)=0,"",VLOOKUP(K10,Pts!$A$2:$B$112,2,FALSE))</f>
        <v>15</v>
      </c>
      <c r="U10" s="24">
        <f>IF(COUNT(L10)=0,"",VLOOKUP(L10,Pts!$A$2:$B$112,2,FALSE))</f>
      </c>
      <c r="V10" s="23">
        <f>IF(COUNT(M10)=0,"",VLOOKUP(M10,Pts!$A$2:$B$112,2,FALSE))</f>
      </c>
      <c r="W10" s="24">
        <f>IF(COUNT(N10)=0,"",VLOOKUP(N10,Pts!$A$2:$B$112,2,FALSE))</f>
      </c>
      <c r="X10" s="25">
        <f>SUM(O10:W10)</f>
        <v>23</v>
      </c>
      <c r="Y10" s="25">
        <f>IF(COUNT(O10:W10)=Pts!$D$1,SUM(O10:W10)-SMALL(O10:W10,1),SUM(O10:W10))</f>
        <v>23</v>
      </c>
    </row>
    <row r="11" spans="1:25" ht="12.75">
      <c r="A11" s="241" t="s">
        <v>337</v>
      </c>
      <c r="B11" s="221"/>
      <c r="C11" s="235" t="s">
        <v>635</v>
      </c>
      <c r="D11" s="236" t="s">
        <v>90</v>
      </c>
      <c r="E11" s="224" t="s">
        <v>33</v>
      </c>
      <c r="F11" s="19">
        <v>12</v>
      </c>
      <c r="G11" s="20">
        <v>6</v>
      </c>
      <c r="H11" s="21">
        <v>9</v>
      </c>
      <c r="I11" s="20">
        <v>16</v>
      </c>
      <c r="J11" s="21"/>
      <c r="K11" s="20"/>
      <c r="L11" s="21"/>
      <c r="M11" s="20"/>
      <c r="N11" s="101"/>
      <c r="O11" s="22">
        <f>IF(COUNT(F11)=0,"",VLOOKUP(F11,Pts!$A$2:$B$112,2,FALSE))</f>
        <v>4</v>
      </c>
      <c r="P11" s="23">
        <f>IF(COUNT(G11)=0,"",VLOOKUP(G11,Pts!$A$2:$B$112,2,FALSE))</f>
        <v>10</v>
      </c>
      <c r="Q11" s="24">
        <f>IF(COUNT(H11)=0,"",VLOOKUP(H11,Pts!$A$2:$B$112,2,FALSE))</f>
        <v>7</v>
      </c>
      <c r="R11" s="23">
        <f>IF(COUNT(I11)=0,"",VLOOKUP(I11,Pts!$A$2:$B$112,2,FALSE))</f>
        <v>1</v>
      </c>
      <c r="S11" s="24">
        <f>IF(COUNT(J11)=0,"",VLOOKUP(J11,Pts!$A$2:$B$112,2,FALSE))</f>
      </c>
      <c r="T11" s="23">
        <f>IF(COUNT(K11)=0,"",VLOOKUP(K11,Pts!$A$2:$B$112,2,FALSE))</f>
      </c>
      <c r="U11" s="24">
        <f>IF(COUNT(L11)=0,"",VLOOKUP(L11,Pts!$A$2:$B$112,2,FALSE))</f>
      </c>
      <c r="V11" s="23">
        <f>IF(COUNT(M11)=0,"",VLOOKUP(M11,Pts!$A$2:$B$112,2,FALSE))</f>
      </c>
      <c r="W11" s="24">
        <f>IF(COUNT(N11)=0,"",VLOOKUP(N11,Pts!$A$2:$B$112,2,FALSE))</f>
      </c>
      <c r="X11" s="25">
        <f>SUM(O11:W11)</f>
        <v>22</v>
      </c>
      <c r="Y11" s="25">
        <f>IF(COUNT(O11:W11)=Pts!$D$1,SUM(O11:W11)-SMALL(O11:W11,1),SUM(O11:W11))</f>
        <v>22</v>
      </c>
    </row>
    <row r="12" spans="1:250" ht="12.75">
      <c r="A12" s="220" t="s">
        <v>337</v>
      </c>
      <c r="B12" s="269"/>
      <c r="C12" s="231" t="s">
        <v>623</v>
      </c>
      <c r="D12" s="232" t="s">
        <v>624</v>
      </c>
      <c r="E12" s="233" t="s">
        <v>36</v>
      </c>
      <c r="F12" s="19">
        <v>8</v>
      </c>
      <c r="G12" s="20"/>
      <c r="H12" s="21"/>
      <c r="I12" s="20"/>
      <c r="J12" s="21">
        <v>5</v>
      </c>
      <c r="K12" s="20"/>
      <c r="L12" s="21"/>
      <c r="M12" s="20"/>
      <c r="N12" s="101"/>
      <c r="O12" s="22">
        <f>IF(COUNT(F12)=0,"",VLOOKUP(F12,Pts!$A$2:$B$112,2,FALSE))</f>
        <v>8</v>
      </c>
      <c r="P12" s="23">
        <f>IF(COUNT(G12)=0,"",VLOOKUP(G12,Pts!$A$2:$B$112,2,FALSE))</f>
      </c>
      <c r="Q12" s="24">
        <f>IF(COUNT(H12)=0,"",VLOOKUP(H12,Pts!$A$2:$B$112,2,FALSE))</f>
      </c>
      <c r="R12" s="23">
        <f>IF(COUNT(I12)=0,"",VLOOKUP(I12,Pts!$A$2:$B$112,2,FALSE))</f>
      </c>
      <c r="S12" s="24">
        <f>IF(COUNT(J12)=0,"",VLOOKUP(J12,Pts!$A$2:$B$112,2,FALSE))</f>
        <v>11</v>
      </c>
      <c r="T12" s="23">
        <f>IF(COUNT(K12)=0,"",VLOOKUP(K12,Pts!$A$2:$B$112,2,FALSE))</f>
      </c>
      <c r="U12" s="24">
        <f>IF(COUNT(L12)=0,"",VLOOKUP(L12,Pts!$A$2:$B$112,2,FALSE))</f>
      </c>
      <c r="V12" s="23">
        <f>IF(COUNT(M12)=0,"",VLOOKUP(M12,Pts!$A$2:$B$112,2,FALSE))</f>
      </c>
      <c r="W12" s="24">
        <f>IF(COUNT(N12)=0,"",VLOOKUP(N12,Pts!$A$2:$B$112,2,FALSE))</f>
      </c>
      <c r="X12" s="25">
        <f>SUM(O12:W12)</f>
        <v>19</v>
      </c>
      <c r="Y12" s="25">
        <f>IF(COUNT(O12:W12)=Pts!$D$1,SUM(O12:W12)-SMALL(O12:W12,1),SUM(O12:W12))</f>
        <v>19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</row>
    <row r="13" spans="1:25" ht="12.75">
      <c r="A13" s="220" t="s">
        <v>337</v>
      </c>
      <c r="B13" s="221"/>
      <c r="C13" s="235" t="s">
        <v>596</v>
      </c>
      <c r="D13" s="236" t="s">
        <v>45</v>
      </c>
      <c r="E13" s="224" t="s">
        <v>41</v>
      </c>
      <c r="F13" s="19"/>
      <c r="G13" s="20"/>
      <c r="H13" s="21"/>
      <c r="I13" s="20"/>
      <c r="J13" s="21">
        <v>2</v>
      </c>
      <c r="K13" s="20"/>
      <c r="L13" s="21"/>
      <c r="M13" s="20"/>
      <c r="N13" s="101"/>
      <c r="O13" s="22">
        <f>IF(COUNT(F13)=0,"",VLOOKUP(F13,Pts!$A$2:$B$112,2,FALSE))</f>
      </c>
      <c r="P13" s="23">
        <f>IF(COUNT(G13)=0,"",VLOOKUP(G13,Pts!$A$2:$B$112,2,FALSE))</f>
      </c>
      <c r="Q13" s="24">
        <f>IF(COUNT(H13)=0,"",VLOOKUP(H13,Pts!$A$2:$B$112,2,FALSE))</f>
      </c>
      <c r="R13" s="23">
        <f>IF(COUNT(I13)=0,"",VLOOKUP(I13,Pts!$A$2:$B$112,2,FALSE))</f>
      </c>
      <c r="S13" s="24">
        <f>IF(COUNT(J13)=0,"",VLOOKUP(J13,Pts!$A$2:$B$112,2,FALSE))</f>
        <v>17</v>
      </c>
      <c r="T13" s="23">
        <f>IF(COUNT(K13)=0,"",VLOOKUP(K13,Pts!$A$2:$B$112,2,FALSE))</f>
      </c>
      <c r="U13" s="24">
        <f>IF(COUNT(L13)=0,"",VLOOKUP(L13,Pts!$A$2:$B$112,2,FALSE))</f>
      </c>
      <c r="V13" s="23">
        <f>IF(COUNT(M13)=0,"",VLOOKUP(M13,Pts!$A$2:$B$112,2,FALSE))</f>
      </c>
      <c r="W13" s="24">
        <f>IF(COUNT(N13)=0,"",VLOOKUP(N13,Pts!$A$2:$B$112,2,FALSE))</f>
      </c>
      <c r="X13" s="25">
        <f>SUM(O13:W13)</f>
        <v>17</v>
      </c>
      <c r="Y13" s="25">
        <f>IF(COUNT(O13:W13)=Pts!$D$1,SUM(O13:W13)-SMALL(O13:W13,1),SUM(O13:W13))</f>
        <v>17</v>
      </c>
    </row>
    <row r="14" spans="1:26" ht="12.75">
      <c r="A14" s="225" t="s">
        <v>337</v>
      </c>
      <c r="B14" s="221"/>
      <c r="C14" s="222" t="s">
        <v>464</v>
      </c>
      <c r="D14" s="223" t="s">
        <v>63</v>
      </c>
      <c r="E14" s="224" t="s">
        <v>19</v>
      </c>
      <c r="F14" s="19"/>
      <c r="G14" s="20"/>
      <c r="H14" s="21">
        <v>16</v>
      </c>
      <c r="I14" s="20">
        <v>15</v>
      </c>
      <c r="J14" s="21">
        <v>10</v>
      </c>
      <c r="K14" s="20">
        <v>9</v>
      </c>
      <c r="L14" s="21"/>
      <c r="M14" s="20"/>
      <c r="N14" s="101"/>
      <c r="O14" s="22">
        <f>IF(COUNT(F14)=0,"",VLOOKUP(F14,Pts!$A$2:$B$112,2,FALSE))</f>
      </c>
      <c r="P14" s="23">
        <f>IF(COUNT(G14)=0,"",VLOOKUP(G14,Pts!$A$2:$B$112,2,FALSE))</f>
      </c>
      <c r="Q14" s="24">
        <f>IF(COUNT(H14)=0,"",VLOOKUP(H14,Pts!$A$2:$B$112,2,FALSE))</f>
        <v>1</v>
      </c>
      <c r="R14" s="23">
        <f>IF(COUNT(I14)=0,"",VLOOKUP(I14,Pts!$A$2:$B$112,2,FALSE))</f>
        <v>1</v>
      </c>
      <c r="S14" s="24">
        <f>IF(COUNT(J14)=0,"",VLOOKUP(J14,Pts!$A$2:$B$112,2,FALSE))</f>
        <v>6</v>
      </c>
      <c r="T14" s="23">
        <f>IF(COUNT(K14)=0,"",VLOOKUP(K14,Pts!$A$2:$B$112,2,FALSE))</f>
        <v>7</v>
      </c>
      <c r="U14" s="24">
        <f>IF(COUNT(L14)=0,"",VLOOKUP(L14,Pts!$A$2:$B$112,2,FALSE))</f>
      </c>
      <c r="V14" s="23">
        <f>IF(COUNT(M14)=0,"",VLOOKUP(M14,Pts!$A$2:$B$112,2,FALSE))</f>
      </c>
      <c r="W14" s="24">
        <f>IF(COUNT(N14)=0,"",VLOOKUP(N14,Pts!$A$2:$B$112,2,FALSE))</f>
      </c>
      <c r="X14" s="25">
        <f>SUM(O14:W14)</f>
        <v>15</v>
      </c>
      <c r="Y14" s="25">
        <f>IF(COUNT(O14:W14)=Pts!$D$1,SUM(O14:W14)-SMALL(O14:W14,1),SUM(O14:W14))</f>
        <v>15</v>
      </c>
      <c r="Z14" s="80"/>
    </row>
    <row r="15" spans="1:250" s="27" customFormat="1" ht="12.75" customHeight="1">
      <c r="A15" s="241" t="s">
        <v>337</v>
      </c>
      <c r="B15" s="237"/>
      <c r="C15" s="264" t="s">
        <v>67</v>
      </c>
      <c r="D15" s="265" t="s">
        <v>68</v>
      </c>
      <c r="E15" s="224" t="s">
        <v>19</v>
      </c>
      <c r="F15" s="19"/>
      <c r="G15" s="20"/>
      <c r="H15" s="21">
        <v>7</v>
      </c>
      <c r="I15" s="20"/>
      <c r="J15" s="21"/>
      <c r="K15" s="20">
        <v>10</v>
      </c>
      <c r="L15" s="21"/>
      <c r="M15" s="20"/>
      <c r="N15" s="101"/>
      <c r="O15" s="22">
        <f>IF(COUNT(F15)=0,"",VLOOKUP(F15,Pts!$A$2:$B$112,2,FALSE))</f>
      </c>
      <c r="P15" s="23">
        <f>IF(COUNT(G15)=0,"",VLOOKUP(G15,Pts!$A$2:$B$112,2,FALSE))</f>
      </c>
      <c r="Q15" s="24">
        <f>IF(COUNT(H15)=0,"",VLOOKUP(H15,Pts!$A$2:$B$112,2,FALSE))</f>
        <v>9</v>
      </c>
      <c r="R15" s="23">
        <f>IF(COUNT(I15)=0,"",VLOOKUP(I15,Pts!$A$2:$B$112,2,FALSE))</f>
      </c>
      <c r="S15" s="24">
        <f>IF(COUNT(J15)=0,"",VLOOKUP(J15,Pts!$A$2:$B$112,2,FALSE))</f>
      </c>
      <c r="T15" s="23">
        <f>IF(COUNT(K15)=0,"",VLOOKUP(K15,Pts!$A$2:$B$112,2,FALSE))</f>
        <v>6</v>
      </c>
      <c r="U15" s="24">
        <f>IF(COUNT(L15)=0,"",VLOOKUP(L15,Pts!$A$2:$B$112,2,FALSE))</f>
      </c>
      <c r="V15" s="23">
        <f>IF(COUNT(M15)=0,"",VLOOKUP(M15,Pts!$A$2:$B$112,2,FALSE))</f>
      </c>
      <c r="W15" s="24">
        <f>IF(COUNT(N15)=0,"",VLOOKUP(N15,Pts!$A$2:$B$112,2,FALSE))</f>
      </c>
      <c r="X15" s="25">
        <f>SUM(O15:W15)</f>
        <v>15</v>
      </c>
      <c r="Y15" s="25">
        <f>IF(COUNT(O15:W15)=Pts!$D$1,SUM(O15:W15)-SMALL(O15:W15,1),SUM(O15:W15))</f>
        <v>15</v>
      </c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</row>
    <row r="16" spans="1:25" ht="12.75">
      <c r="A16" s="220" t="s">
        <v>337</v>
      </c>
      <c r="B16" s="234" t="s">
        <v>50</v>
      </c>
      <c r="C16" s="222" t="s">
        <v>408</v>
      </c>
      <c r="D16" s="223" t="s">
        <v>409</v>
      </c>
      <c r="E16" s="245" t="s">
        <v>22</v>
      </c>
      <c r="F16" s="19"/>
      <c r="G16" s="20"/>
      <c r="H16" s="21"/>
      <c r="I16" s="20">
        <v>3</v>
      </c>
      <c r="J16" s="21"/>
      <c r="K16" s="20"/>
      <c r="L16" s="21"/>
      <c r="M16" s="20"/>
      <c r="N16" s="101"/>
      <c r="O16" s="22">
        <f>IF(COUNT(F16)=0,"",VLOOKUP(F16,Pts!$A$2:$B$112,2,FALSE))</f>
      </c>
      <c r="P16" s="23">
        <f>IF(COUNT(G16)=0,"",VLOOKUP(G16,Pts!$A$2:$B$112,2,FALSE))</f>
      </c>
      <c r="Q16" s="24">
        <f>IF(COUNT(H16)=0,"",VLOOKUP(H16,Pts!$A$2:$B$112,2,FALSE))</f>
      </c>
      <c r="R16" s="23">
        <f>IF(COUNT(I16)=0,"",VLOOKUP(I16,Pts!$A$2:$B$112,2,FALSE))</f>
        <v>15</v>
      </c>
      <c r="S16" s="24">
        <f>IF(COUNT(J16)=0,"",VLOOKUP(J16,Pts!$A$2:$B$112,2,FALSE))</f>
      </c>
      <c r="T16" s="23">
        <f>IF(COUNT(K16)=0,"",VLOOKUP(K16,Pts!$A$2:$B$112,2,FALSE))</f>
      </c>
      <c r="U16" s="24">
        <f>IF(COUNT(L16)=0,"",VLOOKUP(L16,Pts!$A$2:$B$112,2,FALSE))</f>
      </c>
      <c r="V16" s="23">
        <f>IF(COUNT(M16)=0,"",VLOOKUP(M16,Pts!$A$2:$B$112,2,FALSE))</f>
      </c>
      <c r="W16" s="24">
        <f>IF(COUNT(N16)=0,"",VLOOKUP(N16,Pts!$A$2:$B$112,2,FALSE))</f>
      </c>
      <c r="X16" s="25">
        <f>SUM(O16:W16)</f>
        <v>15</v>
      </c>
      <c r="Y16" s="25">
        <f>IF(COUNT(O16:W16)=Pts!$D$1,SUM(O16:W16)-SMALL(O16:W16,1),SUM(O16:W16))</f>
        <v>15</v>
      </c>
    </row>
    <row r="17" spans="1:25" ht="12.75">
      <c r="A17" s="241" t="s">
        <v>337</v>
      </c>
      <c r="B17" s="237"/>
      <c r="C17" s="238" t="s">
        <v>489</v>
      </c>
      <c r="D17" s="239" t="s">
        <v>13</v>
      </c>
      <c r="E17" s="240" t="s">
        <v>19</v>
      </c>
      <c r="F17" s="19">
        <v>3</v>
      </c>
      <c r="G17" s="20"/>
      <c r="H17" s="21"/>
      <c r="I17" s="20"/>
      <c r="J17" s="21"/>
      <c r="K17" s="20"/>
      <c r="L17" s="21"/>
      <c r="M17" s="20"/>
      <c r="N17" s="101"/>
      <c r="O17" s="22">
        <f>IF(COUNT(F17)=0,"",VLOOKUP(F17,Pts!$A$2:$B$112,2,FALSE))</f>
        <v>15</v>
      </c>
      <c r="P17" s="23">
        <f>IF(COUNT(G17)=0,"",VLOOKUP(G17,Pts!$A$2:$B$112,2,FALSE))</f>
      </c>
      <c r="Q17" s="24">
        <f>IF(COUNT(H17)=0,"",VLOOKUP(H17,Pts!$A$2:$B$112,2,FALSE))</f>
      </c>
      <c r="R17" s="23">
        <f>IF(COUNT(I17)=0,"",VLOOKUP(I17,Pts!$A$2:$B$112,2,FALSE))</f>
      </c>
      <c r="S17" s="24">
        <f>IF(COUNT(J17)=0,"",VLOOKUP(J17,Pts!$A$2:$B$112,2,FALSE))</f>
      </c>
      <c r="T17" s="23">
        <f>IF(COUNT(K17)=0,"",VLOOKUP(K17,Pts!$A$2:$B$112,2,FALSE))</f>
      </c>
      <c r="U17" s="24">
        <f>IF(COUNT(L17)=0,"",VLOOKUP(L17,Pts!$A$2:$B$112,2,FALSE))</f>
      </c>
      <c r="V17" s="23">
        <f>IF(COUNT(M17)=0,"",VLOOKUP(M17,Pts!$A$2:$B$112,2,FALSE))</f>
      </c>
      <c r="W17" s="24">
        <f>IF(COUNT(N17)=0,"",VLOOKUP(N17,Pts!$A$2:$B$112,2,FALSE))</f>
      </c>
      <c r="X17" s="25">
        <f>SUM(O17:W17)</f>
        <v>15</v>
      </c>
      <c r="Y17" s="25">
        <f>IF(COUNT(O17:W17)=Pts!$D$1,SUM(O17:W17)-SMALL(O17:W17,1),SUM(O17:W17))</f>
        <v>15</v>
      </c>
    </row>
    <row r="18" spans="1:25" ht="12.75">
      <c r="A18" s="241" t="s">
        <v>337</v>
      </c>
      <c r="B18" s="242"/>
      <c r="C18" s="261" t="s">
        <v>642</v>
      </c>
      <c r="D18" s="262" t="s">
        <v>84</v>
      </c>
      <c r="E18" s="240" t="s">
        <v>36</v>
      </c>
      <c r="F18" s="19">
        <v>16</v>
      </c>
      <c r="G18" s="20"/>
      <c r="H18" s="21">
        <v>13</v>
      </c>
      <c r="I18" s="20">
        <v>11</v>
      </c>
      <c r="J18" s="21"/>
      <c r="K18" s="20">
        <v>12</v>
      </c>
      <c r="L18" s="21"/>
      <c r="M18" s="20"/>
      <c r="N18" s="101"/>
      <c r="O18" s="22">
        <f>IF(COUNT(F18)=0,"",VLOOKUP(F18,Pts!$A$2:$B$112,2,FALSE))</f>
        <v>1</v>
      </c>
      <c r="P18" s="23">
        <f>IF(COUNT(G18)=0,"",VLOOKUP(G18,Pts!$A$2:$B$112,2,FALSE))</f>
      </c>
      <c r="Q18" s="24">
        <f>IF(COUNT(H18)=0,"",VLOOKUP(H18,Pts!$A$2:$B$112,2,FALSE))</f>
        <v>3</v>
      </c>
      <c r="R18" s="23">
        <f>IF(COUNT(I18)=0,"",VLOOKUP(I18,Pts!$A$2:$B$112,2,FALSE))</f>
        <v>5</v>
      </c>
      <c r="S18" s="24">
        <f>IF(COUNT(J18)=0,"",VLOOKUP(J18,Pts!$A$2:$B$112,2,FALSE))</f>
      </c>
      <c r="T18" s="23">
        <f>IF(COUNT(K18)=0,"",VLOOKUP(K18,Pts!$A$2:$B$112,2,FALSE))</f>
        <v>4</v>
      </c>
      <c r="U18" s="24">
        <f>IF(COUNT(L18)=0,"",VLOOKUP(L18,Pts!$A$2:$B$112,2,FALSE))</f>
      </c>
      <c r="V18" s="23">
        <f>IF(COUNT(M18)=0,"",VLOOKUP(M18,Pts!$A$2:$B$112,2,FALSE))</f>
      </c>
      <c r="W18" s="24">
        <f>IF(COUNT(N18)=0,"",VLOOKUP(N18,Pts!$A$2:$B$112,2,FALSE))</f>
      </c>
      <c r="X18" s="25">
        <f>SUM(O18:W18)</f>
        <v>13</v>
      </c>
      <c r="Y18" s="25">
        <f>IF(COUNT(O18:W18)=Pts!$D$1,SUM(O18:W18)-SMALL(O18:W18,1),SUM(O18:W18))</f>
        <v>13</v>
      </c>
    </row>
    <row r="19" spans="1:25" ht="12.75">
      <c r="A19" s="29" t="s">
        <v>337</v>
      </c>
      <c r="B19" s="30" t="s">
        <v>16</v>
      </c>
      <c r="C19" s="17" t="s">
        <v>250</v>
      </c>
      <c r="D19" s="18" t="s">
        <v>83</v>
      </c>
      <c r="E19" s="111" t="s">
        <v>22</v>
      </c>
      <c r="F19" s="19"/>
      <c r="G19" s="20"/>
      <c r="H19" s="21"/>
      <c r="I19" s="20">
        <v>4</v>
      </c>
      <c r="J19" s="21"/>
      <c r="K19" s="20"/>
      <c r="L19" s="21"/>
      <c r="M19" s="20"/>
      <c r="N19" s="101"/>
      <c r="O19" s="22">
        <f>IF(COUNT(F19)=0,"",VLOOKUP(F19,Pts!$A$2:$B$112,2,FALSE))</f>
      </c>
      <c r="P19" s="23">
        <f>IF(COUNT(G19)=0,"",VLOOKUP(G19,Pts!$A$2:$B$112,2,FALSE))</f>
      </c>
      <c r="Q19" s="24">
        <f>IF(COUNT(H19)=0,"",VLOOKUP(H19,Pts!$A$2:$B$112,2,FALSE))</f>
      </c>
      <c r="R19" s="23">
        <f>IF(COUNT(I19)=0,"",VLOOKUP(I19,Pts!$A$2:$B$112,2,FALSE))</f>
        <v>13</v>
      </c>
      <c r="S19" s="24">
        <f>IF(COUNT(J19)=0,"",VLOOKUP(J19,Pts!$A$2:$B$112,2,FALSE))</f>
      </c>
      <c r="T19" s="23">
        <f>IF(COUNT(K19)=0,"",VLOOKUP(K19,Pts!$A$2:$B$112,2,FALSE))</f>
      </c>
      <c r="U19" s="24">
        <f>IF(COUNT(L19)=0,"",VLOOKUP(L19,Pts!$A$2:$B$112,2,FALSE))</f>
      </c>
      <c r="V19" s="23">
        <f>IF(COUNT(M19)=0,"",VLOOKUP(M19,Pts!$A$2:$B$112,2,FALSE))</f>
      </c>
      <c r="W19" s="24">
        <f>IF(COUNT(N19)=0,"",VLOOKUP(N19,Pts!$A$2:$B$112,2,FALSE))</f>
      </c>
      <c r="X19" s="25">
        <f>SUM(O19:W19)</f>
        <v>13</v>
      </c>
      <c r="Y19" s="25">
        <f>IF(COUNT(O19:W19)=Pts!$D$1,SUM(O19:W19)-SMALL(O19:W19,1),SUM(O19:W19))</f>
        <v>13</v>
      </c>
    </row>
    <row r="20" spans="1:25" ht="12.75">
      <c r="A20" s="220" t="s">
        <v>337</v>
      </c>
      <c r="B20" s="237"/>
      <c r="C20" s="264" t="s">
        <v>656</v>
      </c>
      <c r="D20" s="265" t="s">
        <v>107</v>
      </c>
      <c r="E20" s="256" t="s">
        <v>41</v>
      </c>
      <c r="F20" s="19"/>
      <c r="G20" s="20"/>
      <c r="H20" s="21">
        <v>15</v>
      </c>
      <c r="I20" s="20">
        <v>14</v>
      </c>
      <c r="J20" s="21">
        <v>9</v>
      </c>
      <c r="K20" s="20"/>
      <c r="L20" s="21"/>
      <c r="M20" s="20"/>
      <c r="N20" s="101"/>
      <c r="O20" s="22">
        <f>IF(COUNT(F20)=0,"",VLOOKUP(F20,Pts!$A$2:$B$112,2,FALSE))</f>
      </c>
      <c r="P20" s="23">
        <f>IF(COUNT(G20)=0,"",VLOOKUP(G20,Pts!$A$2:$B$112,2,FALSE))</f>
      </c>
      <c r="Q20" s="24">
        <f>IF(COUNT(H20)=0,"",VLOOKUP(H20,Pts!$A$2:$B$112,2,FALSE))</f>
        <v>1</v>
      </c>
      <c r="R20" s="23">
        <f>IF(COUNT(I20)=0,"",VLOOKUP(I20,Pts!$A$2:$B$112,2,FALSE))</f>
        <v>2</v>
      </c>
      <c r="S20" s="24">
        <f>IF(COUNT(J20)=0,"",VLOOKUP(J20,Pts!$A$2:$B$112,2,FALSE))</f>
        <v>7</v>
      </c>
      <c r="T20" s="23">
        <f>IF(COUNT(K20)=0,"",VLOOKUP(K20,Pts!$A$2:$B$112,2,FALSE))</f>
      </c>
      <c r="U20" s="24">
        <f>IF(COUNT(L20)=0,"",VLOOKUP(L20,Pts!$A$2:$B$112,2,FALSE))</f>
      </c>
      <c r="V20" s="23">
        <f>IF(COUNT(M20)=0,"",VLOOKUP(M20,Pts!$A$2:$B$112,2,FALSE))</f>
      </c>
      <c r="W20" s="24">
        <f>IF(COUNT(N20)=0,"",VLOOKUP(N20,Pts!$A$2:$B$112,2,FALSE))</f>
      </c>
      <c r="X20" s="25">
        <f>SUM(O20:W20)</f>
        <v>10</v>
      </c>
      <c r="Y20" s="25">
        <f>IF(COUNT(O20:W20)=Pts!$D$1,SUM(O20:W20)-SMALL(O20:W20,1),SUM(O20:W20))</f>
        <v>10</v>
      </c>
    </row>
    <row r="21" spans="1:25" ht="12.75">
      <c r="A21" s="29" t="s">
        <v>673</v>
      </c>
      <c r="B21" s="176"/>
      <c r="C21" s="283" t="s">
        <v>488</v>
      </c>
      <c r="D21" s="284" t="s">
        <v>438</v>
      </c>
      <c r="E21" s="380" t="s">
        <v>28</v>
      </c>
      <c r="F21" s="19">
        <v>7</v>
      </c>
      <c r="G21" s="20"/>
      <c r="H21" s="21"/>
      <c r="I21" s="20"/>
      <c r="J21" s="21"/>
      <c r="K21" s="20"/>
      <c r="L21" s="21"/>
      <c r="M21" s="20"/>
      <c r="N21" s="101"/>
      <c r="O21" s="22">
        <f>IF(COUNT(F21)=0,"",VLOOKUP(F21,Pts!$A$2:$B$112,2,FALSE))</f>
        <v>9</v>
      </c>
      <c r="P21" s="23">
        <f>IF(COUNT(G21)=0,"",VLOOKUP(G21,Pts!$A$2:$B$112,2,FALSE))</f>
      </c>
      <c r="Q21" s="24">
        <f>IF(COUNT(H21)=0,"",VLOOKUP(H21,Pts!$A$2:$B$112,2,FALSE))</f>
      </c>
      <c r="R21" s="23">
        <f>IF(COUNT(I21)=0,"",VLOOKUP(I21,Pts!$A$2:$B$112,2,FALSE))</f>
      </c>
      <c r="S21" s="24">
        <f>IF(COUNT(J21)=0,"",VLOOKUP(J21,Pts!$A$2:$B$112,2,FALSE))</f>
      </c>
      <c r="T21" s="23">
        <f>IF(COUNT(K21)=0,"",VLOOKUP(K21,Pts!$A$2:$B$112,2,FALSE))</f>
      </c>
      <c r="U21" s="24">
        <f>IF(COUNT(L21)=0,"",VLOOKUP(L21,Pts!$A$2:$B$112,2,FALSE))</f>
      </c>
      <c r="V21" s="23">
        <f>IF(COUNT(M21)=0,"",VLOOKUP(M21,Pts!$A$2:$B$112,2,FALSE))</f>
      </c>
      <c r="W21" s="24">
        <f>IF(COUNT(N21)=0,"",VLOOKUP(N21,Pts!$A$2:$B$112,2,FALSE))</f>
      </c>
      <c r="X21" s="25">
        <f>SUM(O21:W21)</f>
        <v>9</v>
      </c>
      <c r="Y21" s="25">
        <f>IF(COUNT(O21:W21)=Pts!$D$1,SUM(O21:W21)-SMALL(O21:W21,1),SUM(O21:W21))</f>
        <v>9</v>
      </c>
    </row>
    <row r="22" spans="1:25" ht="12.75">
      <c r="A22" s="241" t="s">
        <v>674</v>
      </c>
      <c r="B22" s="221"/>
      <c r="C22" s="235" t="s">
        <v>626</v>
      </c>
      <c r="D22" s="236" t="s">
        <v>95</v>
      </c>
      <c r="E22" s="224" t="s">
        <v>36</v>
      </c>
      <c r="F22" s="19"/>
      <c r="G22" s="20"/>
      <c r="H22" s="21"/>
      <c r="I22" s="20"/>
      <c r="J22" s="21"/>
      <c r="K22" s="20">
        <v>7</v>
      </c>
      <c r="L22" s="21"/>
      <c r="M22" s="20"/>
      <c r="N22" s="101"/>
      <c r="O22" s="22">
        <f>IF(COUNT(F22)=0,"",VLOOKUP(F22,Pts!$A$2:$B$112,2,FALSE))</f>
      </c>
      <c r="P22" s="23">
        <f>IF(COUNT(G22)=0,"",VLOOKUP(G22,Pts!$A$2:$B$112,2,FALSE))</f>
      </c>
      <c r="Q22" s="24">
        <f>IF(COUNT(H22)=0,"",VLOOKUP(H22,Pts!$A$2:$B$112,2,FALSE))</f>
      </c>
      <c r="R22" s="23">
        <f>IF(COUNT(I22)=0,"",VLOOKUP(I22,Pts!$A$2:$B$112,2,FALSE))</f>
      </c>
      <c r="S22" s="24">
        <f>IF(COUNT(J22)=0,"",VLOOKUP(J22,Pts!$A$2:$B$112,2,FALSE))</f>
      </c>
      <c r="T22" s="23">
        <f>IF(COUNT(K22)=0,"",VLOOKUP(K22,Pts!$A$2:$B$112,2,FALSE))</f>
        <v>9</v>
      </c>
      <c r="U22" s="24">
        <f>IF(COUNT(L22)=0,"",VLOOKUP(L22,Pts!$A$2:$B$112,2,FALSE))</f>
      </c>
      <c r="V22" s="23">
        <f>IF(COUNT(M22)=0,"",VLOOKUP(M22,Pts!$A$2:$B$112,2,FALSE))</f>
      </c>
      <c r="W22" s="24">
        <f>IF(COUNT(N22)=0,"",VLOOKUP(N22,Pts!$A$2:$B$112,2,FALSE))</f>
      </c>
      <c r="X22" s="25">
        <f>SUM(O22:W22)</f>
        <v>9</v>
      </c>
      <c r="Y22" s="25">
        <f>IF(COUNT(O22:W22)=Pts!$D$1,SUM(O22:W22)-SMALL(O22:W22,1),SUM(O22:W22))</f>
        <v>9</v>
      </c>
    </row>
    <row r="23" spans="1:25" ht="12.75">
      <c r="A23" s="220" t="s">
        <v>337</v>
      </c>
      <c r="B23" s="249"/>
      <c r="C23" s="231" t="s">
        <v>645</v>
      </c>
      <c r="D23" s="232" t="s">
        <v>646</v>
      </c>
      <c r="E23" s="245" t="s">
        <v>22</v>
      </c>
      <c r="F23" s="19">
        <v>17</v>
      </c>
      <c r="G23" s="20"/>
      <c r="H23" s="21"/>
      <c r="I23" s="20">
        <v>19</v>
      </c>
      <c r="J23" s="21"/>
      <c r="K23" s="20">
        <v>11</v>
      </c>
      <c r="L23" s="21"/>
      <c r="M23" s="20"/>
      <c r="N23" s="101"/>
      <c r="O23" s="22">
        <f>IF(COUNT(F23)=0,"",VLOOKUP(F23,Pts!$A$2:$B$112,2,FALSE))</f>
        <v>1</v>
      </c>
      <c r="P23" s="23">
        <f>IF(COUNT(G23)=0,"",VLOOKUP(G23,Pts!$A$2:$B$112,2,FALSE))</f>
      </c>
      <c r="Q23" s="24">
        <f>IF(COUNT(H23)=0,"",VLOOKUP(H23,Pts!$A$2:$B$112,2,FALSE))</f>
      </c>
      <c r="R23" s="23">
        <f>IF(COUNT(I23)=0,"",VLOOKUP(I23,Pts!$A$2:$B$112,2,FALSE))</f>
        <v>1</v>
      </c>
      <c r="S23" s="24">
        <f>IF(COUNT(J23)=0,"",VLOOKUP(J23,Pts!$A$2:$B$112,2,FALSE))</f>
      </c>
      <c r="T23" s="23">
        <f>IF(COUNT(K23)=0,"",VLOOKUP(K23,Pts!$A$2:$B$112,2,FALSE))</f>
        <v>5</v>
      </c>
      <c r="U23" s="24">
        <f>IF(COUNT(L23)=0,"",VLOOKUP(L23,Pts!$A$2:$B$112,2,FALSE))</f>
      </c>
      <c r="V23" s="23">
        <f>IF(COUNT(M23)=0,"",VLOOKUP(M23,Pts!$A$2:$B$112,2,FALSE))</f>
      </c>
      <c r="W23" s="24">
        <f>IF(COUNT(N23)=0,"",VLOOKUP(N23,Pts!$A$2:$B$112,2,FALSE))</f>
      </c>
      <c r="X23" s="25">
        <f>SUM(O23:W23)</f>
        <v>7</v>
      </c>
      <c r="Y23" s="25">
        <f>IF(COUNT(O23:W23)=Pts!$D$1,SUM(O23:W23)-SMALL(O23:W23,1),SUM(O23:W23))</f>
        <v>7</v>
      </c>
    </row>
    <row r="24" spans="1:26" ht="12.75">
      <c r="A24" s="241" t="s">
        <v>337</v>
      </c>
      <c r="B24" s="237"/>
      <c r="C24" s="264" t="s">
        <v>638</v>
      </c>
      <c r="D24" s="265" t="s">
        <v>332</v>
      </c>
      <c r="E24" s="372" t="s">
        <v>22</v>
      </c>
      <c r="F24" s="19">
        <v>15</v>
      </c>
      <c r="G24" s="20">
        <v>10</v>
      </c>
      <c r="H24" s="21"/>
      <c r="I24" s="20"/>
      <c r="J24" s="21"/>
      <c r="K24" s="20"/>
      <c r="L24" s="21"/>
      <c r="M24" s="20"/>
      <c r="N24" s="101"/>
      <c r="O24" s="22">
        <f>IF(COUNT(F24)=0,"",VLOOKUP(F24,Pts!$A$2:$B$112,2,FALSE))</f>
        <v>1</v>
      </c>
      <c r="P24" s="23">
        <f>IF(COUNT(G24)=0,"",VLOOKUP(G24,Pts!$A$2:$B$112,2,FALSE))</f>
        <v>6</v>
      </c>
      <c r="Q24" s="24">
        <f>IF(COUNT(H24)=0,"",VLOOKUP(H24,Pts!$A$2:$B$112,2,FALSE))</f>
      </c>
      <c r="R24" s="23">
        <f>IF(COUNT(I24)=0,"",VLOOKUP(I24,Pts!$A$2:$B$112,2,FALSE))</f>
      </c>
      <c r="S24" s="24">
        <f>IF(COUNT(J24)=0,"",VLOOKUP(J24,Pts!$A$2:$B$112,2,FALSE))</f>
      </c>
      <c r="T24" s="23">
        <f>IF(COUNT(K24)=0,"",VLOOKUP(K24,Pts!$A$2:$B$112,2,FALSE))</f>
      </c>
      <c r="U24" s="24">
        <f>IF(COUNT(L24)=0,"",VLOOKUP(L24,Pts!$A$2:$B$112,2,FALSE))</f>
      </c>
      <c r="V24" s="23">
        <f>IF(COUNT(M24)=0,"",VLOOKUP(M24,Pts!$A$2:$B$112,2,FALSE))</f>
      </c>
      <c r="W24" s="24">
        <f>IF(COUNT(N24)=0,"",VLOOKUP(N24,Pts!$A$2:$B$112,2,FALSE))</f>
      </c>
      <c r="X24" s="25">
        <f>SUM(O24:W24)</f>
        <v>7</v>
      </c>
      <c r="Y24" s="25">
        <f>IF(COUNT(O24:W24)=Pts!$D$1,SUM(O24:W24)-SMALL(O24:W24,1),SUM(O24:W24))</f>
        <v>7</v>
      </c>
      <c r="Z24" s="80"/>
    </row>
    <row r="25" spans="1:250" ht="12.75">
      <c r="A25" s="241" t="s">
        <v>337</v>
      </c>
      <c r="B25" s="221"/>
      <c r="C25" s="235" t="s">
        <v>637</v>
      </c>
      <c r="D25" s="236" t="s">
        <v>275</v>
      </c>
      <c r="E25" s="224" t="s">
        <v>5</v>
      </c>
      <c r="F25" s="19">
        <v>14</v>
      </c>
      <c r="G25" s="20"/>
      <c r="H25" s="21">
        <v>12</v>
      </c>
      <c r="I25" s="20"/>
      <c r="J25" s="21"/>
      <c r="K25" s="20"/>
      <c r="L25" s="21"/>
      <c r="M25" s="20"/>
      <c r="N25" s="101"/>
      <c r="O25" s="22">
        <f>IF(COUNT(F25)=0,"",VLOOKUP(F25,Pts!$A$2:$B$112,2,FALSE))</f>
        <v>2</v>
      </c>
      <c r="P25" s="23">
        <f>IF(COUNT(G25)=0,"",VLOOKUP(G25,Pts!$A$2:$B$112,2,FALSE))</f>
      </c>
      <c r="Q25" s="24">
        <f>IF(COUNT(H25)=0,"",VLOOKUP(H25,Pts!$A$2:$B$112,2,FALSE))</f>
        <v>4</v>
      </c>
      <c r="R25" s="23">
        <f>IF(COUNT(I25)=0,"",VLOOKUP(I25,Pts!$A$2:$B$112,2,FALSE))</f>
      </c>
      <c r="S25" s="24">
        <f>IF(COUNT(J25)=0,"",VLOOKUP(J25,Pts!$A$2:$B$112,2,FALSE))</f>
      </c>
      <c r="T25" s="23">
        <f>IF(COUNT(K25)=0,"",VLOOKUP(K25,Pts!$A$2:$B$112,2,FALSE))</f>
      </c>
      <c r="U25" s="24">
        <f>IF(COUNT(L25)=0,"",VLOOKUP(L25,Pts!$A$2:$B$112,2,FALSE))</f>
      </c>
      <c r="V25" s="23">
        <f>IF(COUNT(M25)=0,"",VLOOKUP(M25,Pts!$A$2:$B$112,2,FALSE))</f>
      </c>
      <c r="W25" s="24">
        <f>IF(COUNT(N25)=0,"",VLOOKUP(N25,Pts!$A$2:$B$112,2,FALSE))</f>
      </c>
      <c r="X25" s="25">
        <f>SUM(O25:W25)</f>
        <v>6</v>
      </c>
      <c r="Y25" s="25">
        <f>IF(COUNT(O25:W25)=Pts!$D$1,SUM(O25:W25)-SMALL(O25:W25,1),SUM(O25:W25))</f>
        <v>6</v>
      </c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</row>
    <row r="26" spans="1:25" ht="12.75">
      <c r="A26" s="220" t="s">
        <v>337</v>
      </c>
      <c r="B26" s="221"/>
      <c r="C26" s="235" t="s">
        <v>631</v>
      </c>
      <c r="D26" s="236" t="s">
        <v>27</v>
      </c>
      <c r="E26" s="224" t="s">
        <v>632</v>
      </c>
      <c r="F26" s="19">
        <v>10</v>
      </c>
      <c r="G26" s="20"/>
      <c r="H26" s="21"/>
      <c r="I26" s="20"/>
      <c r="J26" s="21"/>
      <c r="K26" s="20"/>
      <c r="L26" s="21"/>
      <c r="M26" s="20"/>
      <c r="N26" s="101"/>
      <c r="O26" s="22">
        <f>IF(COUNT(F26)=0,"",VLOOKUP(F26,Pts!$A$2:$B$112,2,FALSE))</f>
        <v>6</v>
      </c>
      <c r="P26" s="23">
        <f>IF(COUNT(G26)=0,"",VLOOKUP(G26,Pts!$A$2:$B$112,2,FALSE))</f>
      </c>
      <c r="Q26" s="24">
        <f>IF(COUNT(H26)=0,"",VLOOKUP(H26,Pts!$A$2:$B$112,2,FALSE))</f>
      </c>
      <c r="R26" s="23">
        <f>IF(COUNT(I26)=0,"",VLOOKUP(I26,Pts!$A$2:$B$112,2,FALSE))</f>
      </c>
      <c r="S26" s="24">
        <f>IF(COUNT(J26)=0,"",VLOOKUP(J26,Pts!$A$2:$B$112,2,FALSE))</f>
      </c>
      <c r="T26" s="23">
        <f>IF(COUNT(K26)=0,"",VLOOKUP(K26,Pts!$A$2:$B$112,2,FALSE))</f>
      </c>
      <c r="U26" s="24">
        <f>IF(COUNT(L26)=0,"",VLOOKUP(L26,Pts!$A$2:$B$112,2,FALSE))</f>
      </c>
      <c r="V26" s="23">
        <f>IF(COUNT(M26)=0,"",VLOOKUP(M26,Pts!$A$2:$B$112,2,FALSE))</f>
      </c>
      <c r="W26" s="24">
        <f>IF(COUNT(N26)=0,"",VLOOKUP(N26,Pts!$A$2:$B$112,2,FALSE))</f>
      </c>
      <c r="X26" s="25">
        <f>SUM(O26:W26)</f>
        <v>6</v>
      </c>
      <c r="Y26" s="25">
        <f>IF(COUNT(O26:W26)=Pts!$D$1,SUM(O26:W26)-SMALL(O26:W26,1),SUM(O26:W26))</f>
        <v>6</v>
      </c>
    </row>
    <row r="27" spans="1:25" ht="12.75">
      <c r="A27" s="241" t="s">
        <v>337</v>
      </c>
      <c r="B27" s="249"/>
      <c r="C27" s="270" t="s">
        <v>611</v>
      </c>
      <c r="D27" s="271" t="s">
        <v>45</v>
      </c>
      <c r="E27" s="224" t="s">
        <v>26</v>
      </c>
      <c r="F27" s="19"/>
      <c r="G27" s="20"/>
      <c r="H27" s="21"/>
      <c r="I27" s="20">
        <v>12</v>
      </c>
      <c r="J27" s="21"/>
      <c r="K27" s="20"/>
      <c r="L27" s="21"/>
      <c r="M27" s="20"/>
      <c r="N27" s="101"/>
      <c r="O27" s="22">
        <f>IF(COUNT(F27)=0,"",VLOOKUP(F27,Pts!$A$2:$B$112,2,FALSE))</f>
      </c>
      <c r="P27" s="23">
        <f>IF(COUNT(G27)=0,"",VLOOKUP(G27,Pts!$A$2:$B$112,2,FALSE))</f>
      </c>
      <c r="Q27" s="24">
        <f>IF(COUNT(H27)=0,"",VLOOKUP(H27,Pts!$A$2:$B$112,2,FALSE))</f>
      </c>
      <c r="R27" s="23">
        <f>IF(COUNT(I27)=0,"",VLOOKUP(I27,Pts!$A$2:$B$112,2,FALSE))</f>
        <v>4</v>
      </c>
      <c r="S27" s="24">
        <f>IF(COUNT(J27)=0,"",VLOOKUP(J27,Pts!$A$2:$B$112,2,FALSE))</f>
      </c>
      <c r="T27" s="23">
        <f>IF(COUNT(K27)=0,"",VLOOKUP(K27,Pts!$A$2:$B$112,2,FALSE))</f>
      </c>
      <c r="U27" s="24">
        <f>IF(COUNT(L27)=0,"",VLOOKUP(L27,Pts!$A$2:$B$112,2,FALSE))</f>
      </c>
      <c r="V27" s="23">
        <f>IF(COUNT(M27)=0,"",VLOOKUP(M27,Pts!$A$2:$B$112,2,FALSE))</f>
      </c>
      <c r="W27" s="24">
        <f>IF(COUNT(N27)=0,"",VLOOKUP(N27,Pts!$A$2:$B$112,2,FALSE))</f>
      </c>
      <c r="X27" s="25">
        <f>SUM(O27:W27)</f>
        <v>4</v>
      </c>
      <c r="Y27" s="25">
        <f>IF(COUNT(O27:W27)=Pts!$D$1,SUM(O27:W27)-SMALL(O27:W27,1),SUM(O27:W27))</f>
        <v>4</v>
      </c>
    </row>
    <row r="28" spans="1:25" ht="12.75">
      <c r="A28" s="190" t="s">
        <v>337</v>
      </c>
      <c r="B28" s="193"/>
      <c r="C28" s="191" t="s">
        <v>568</v>
      </c>
      <c r="D28" s="192" t="s">
        <v>114</v>
      </c>
      <c r="E28" s="57" t="s">
        <v>99</v>
      </c>
      <c r="F28" s="19"/>
      <c r="G28" s="20"/>
      <c r="H28" s="21"/>
      <c r="I28" s="20">
        <v>13</v>
      </c>
      <c r="J28" s="21"/>
      <c r="K28" s="20"/>
      <c r="L28" s="21"/>
      <c r="M28" s="20"/>
      <c r="N28" s="101"/>
      <c r="O28" s="22">
        <f>IF(COUNT(F28)=0,"",VLOOKUP(F28,Pts!$A$2:$B$112,2,FALSE))</f>
      </c>
      <c r="P28" s="23">
        <f>IF(COUNT(G28)=0,"",VLOOKUP(G28,Pts!$A$2:$B$112,2,FALSE))</f>
      </c>
      <c r="Q28" s="24">
        <f>IF(COUNT(H28)=0,"",VLOOKUP(H28,Pts!$A$2:$B$112,2,FALSE))</f>
      </c>
      <c r="R28" s="23">
        <f>IF(COUNT(I28)=0,"",VLOOKUP(I28,Pts!$A$2:$B$112,2,FALSE))</f>
        <v>3</v>
      </c>
      <c r="S28" s="24">
        <f>IF(COUNT(J28)=0,"",VLOOKUP(J28,Pts!$A$2:$B$112,2,FALSE))</f>
      </c>
      <c r="T28" s="23">
        <f>IF(COUNT(K28)=0,"",VLOOKUP(K28,Pts!$A$2:$B$112,2,FALSE))</f>
      </c>
      <c r="U28" s="24">
        <f>IF(COUNT(L28)=0,"",VLOOKUP(L28,Pts!$A$2:$B$112,2,FALSE))</f>
      </c>
      <c r="V28" s="23">
        <f>IF(COUNT(M28)=0,"",VLOOKUP(M28,Pts!$A$2:$B$112,2,FALSE))</f>
      </c>
      <c r="W28" s="24">
        <f>IF(COUNT(N28)=0,"",VLOOKUP(N28,Pts!$A$2:$B$112,2,FALSE))</f>
      </c>
      <c r="X28" s="25">
        <f>SUM(O28:W28)</f>
        <v>3</v>
      </c>
      <c r="Y28" s="25">
        <f>IF(COUNT(O28:W28)=Pts!$D$1,SUM(O28:W28)-SMALL(O28:W28,1),SUM(O28:W28))</f>
        <v>3</v>
      </c>
    </row>
    <row r="29" spans="1:250" ht="12.75">
      <c r="A29" s="241" t="s">
        <v>337</v>
      </c>
      <c r="B29" s="263"/>
      <c r="C29" s="264" t="s">
        <v>608</v>
      </c>
      <c r="D29" s="265" t="s">
        <v>102</v>
      </c>
      <c r="E29" s="224" t="s">
        <v>99</v>
      </c>
      <c r="F29" s="19"/>
      <c r="G29" s="20"/>
      <c r="H29" s="21"/>
      <c r="I29" s="20">
        <v>17</v>
      </c>
      <c r="J29" s="21"/>
      <c r="K29" s="20"/>
      <c r="L29" s="21"/>
      <c r="M29" s="20"/>
      <c r="N29" s="101"/>
      <c r="O29" s="22">
        <f>IF(COUNT(F29)=0,"",VLOOKUP(F29,Pts!$A$2:$B$112,2,FALSE))</f>
      </c>
      <c r="P29" s="23">
        <f>IF(COUNT(G29)=0,"",VLOOKUP(G29,Pts!$A$2:$B$112,2,FALSE))</f>
      </c>
      <c r="Q29" s="24">
        <f>IF(COUNT(H29)=0,"",VLOOKUP(H29,Pts!$A$2:$B$112,2,FALSE))</f>
      </c>
      <c r="R29" s="23">
        <f>IF(COUNT(I29)=0,"",VLOOKUP(I29,Pts!$A$2:$B$112,2,FALSE))</f>
        <v>1</v>
      </c>
      <c r="S29" s="24">
        <f>IF(COUNT(J29)=0,"",VLOOKUP(J29,Pts!$A$2:$B$112,2,FALSE))</f>
      </c>
      <c r="T29" s="23">
        <f>IF(COUNT(K29)=0,"",VLOOKUP(K29,Pts!$A$2:$B$112,2,FALSE))</f>
      </c>
      <c r="U29" s="24">
        <f>IF(COUNT(L29)=0,"",VLOOKUP(L29,Pts!$A$2:$B$112,2,FALSE))</f>
      </c>
      <c r="V29" s="23">
        <f>IF(COUNT(M29)=0,"",VLOOKUP(M29,Pts!$A$2:$B$112,2,FALSE))</f>
      </c>
      <c r="W29" s="24">
        <f>IF(COUNT(N29)=0,"",VLOOKUP(N29,Pts!$A$2:$B$112,2,FALSE))</f>
      </c>
      <c r="X29" s="25">
        <f>SUM(O29:W29)</f>
        <v>1</v>
      </c>
      <c r="Y29" s="25">
        <f>IF(COUNT(O29:W29)=Pts!$D$1,SUM(O29:W29)-SMALL(O29:W29,1),SUM(O29:W29))</f>
        <v>1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</row>
    <row r="30" spans="1:250" ht="12.75">
      <c r="A30" s="241" t="s">
        <v>337</v>
      </c>
      <c r="B30" s="237"/>
      <c r="C30" s="264" t="s">
        <v>665</v>
      </c>
      <c r="D30" s="265" t="s">
        <v>25</v>
      </c>
      <c r="E30" s="372" t="s">
        <v>22</v>
      </c>
      <c r="F30" s="19"/>
      <c r="G30" s="20"/>
      <c r="H30" s="21"/>
      <c r="I30" s="20">
        <v>18</v>
      </c>
      <c r="J30" s="21"/>
      <c r="K30" s="20"/>
      <c r="L30" s="21"/>
      <c r="M30" s="20"/>
      <c r="N30" s="101"/>
      <c r="O30" s="22">
        <f>IF(COUNT(F30)=0,"",VLOOKUP(F30,Pts!$A$2:$B$112,2,FALSE))</f>
      </c>
      <c r="P30" s="23">
        <f>IF(COUNT(G30)=0,"",VLOOKUP(G30,Pts!$A$2:$B$112,2,FALSE))</f>
      </c>
      <c r="Q30" s="24">
        <f>IF(COUNT(H30)=0,"",VLOOKUP(H30,Pts!$A$2:$B$112,2,FALSE))</f>
      </c>
      <c r="R30" s="23">
        <f>IF(COUNT(I30)=0,"",VLOOKUP(I30,Pts!$A$2:$B$112,2,FALSE))</f>
        <v>1</v>
      </c>
      <c r="S30" s="24">
        <f>IF(COUNT(J30)=0,"",VLOOKUP(J30,Pts!$A$2:$B$112,2,FALSE))</f>
      </c>
      <c r="T30" s="23">
        <f>IF(COUNT(K30)=0,"",VLOOKUP(K30,Pts!$A$2:$B$112,2,FALSE))</f>
      </c>
      <c r="U30" s="24">
        <f>IF(COUNT(L30)=0,"",VLOOKUP(L30,Pts!$A$2:$B$112,2,FALSE))</f>
      </c>
      <c r="V30" s="23">
        <f>IF(COUNT(M30)=0,"",VLOOKUP(M30,Pts!$A$2:$B$112,2,FALSE))</f>
      </c>
      <c r="W30" s="24">
        <f>IF(COUNT(N30)=0,"",VLOOKUP(N30,Pts!$A$2:$B$112,2,FALSE))</f>
      </c>
      <c r="X30" s="25">
        <f>SUM(O30:W30)</f>
        <v>1</v>
      </c>
      <c r="Y30" s="25">
        <f>IF(COUNT(O30:W30)=Pts!$D$1,SUM(O30:W30)-SMALL(O30:W30,1),SUM(O30:W30))</f>
        <v>1</v>
      </c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</row>
  </sheetData>
  <sheetProtection/>
  <printOptions horizontalCentered="1" verticalCentered="1"/>
  <pageMargins left="0" right="0" top="0" bottom="0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EFS Aquitaine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2007-08-31T15:29:24Z</cp:lastPrinted>
  <dcterms:created xsi:type="dcterms:W3CDTF">2004-05-05T07:41:48Z</dcterms:created>
  <dcterms:modified xsi:type="dcterms:W3CDTF">2013-10-29T16:50:41Z</dcterms:modified>
  <cp:category/>
  <cp:version/>
  <cp:contentType/>
  <cp:contentStatus/>
</cp:coreProperties>
</file>